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S:\PublicHealth\Fiscal\Grants\BM 108 Tobacco Tax\Forms\"/>
    </mc:Choice>
  </mc:AlternateContent>
  <xr:revisionPtr revIDLastSave="0" documentId="8_{17CFC728-8CE4-4D8E-AE55-0A0451997497}" xr6:coauthVersionLast="47" xr6:coauthVersionMax="47" xr10:uidLastSave="{00000000-0000-0000-0000-000000000000}"/>
  <bookViews>
    <workbookView xWindow="-120" yWindow="-120" windowWidth="29040" windowHeight="15840" xr2:uid="{00000000-000D-0000-FFFF-FFFF00000000}"/>
  </bookViews>
  <sheets>
    <sheet name="BlueSpirit Budget" sheetId="1" r:id="rId1"/>
    <sheet name="Jan 2022 Reimb.Invoice" sheetId="2" r:id="rId2"/>
    <sheet name="Feb 2022 Reimb.Invoice " sheetId="4" r:id="rId3"/>
    <sheet name="Instruction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35" i="2" s="1"/>
  <c r="C33" i="2"/>
  <c r="C17" i="4"/>
  <c r="C33" i="4"/>
  <c r="D29" i="4"/>
  <c r="E29" i="4" s="1"/>
  <c r="D30" i="4"/>
  <c r="D28" i="4"/>
  <c r="G34" i="4"/>
  <c r="F32" i="4"/>
  <c r="D32" i="4"/>
  <c r="B32" i="4"/>
  <c r="G32" i="4" s="1"/>
  <c r="G31" i="4"/>
  <c r="F31" i="4"/>
  <c r="D31" i="4"/>
  <c r="B31" i="4"/>
  <c r="B30" i="4"/>
  <c r="B29" i="4"/>
  <c r="B28" i="4"/>
  <c r="G26" i="4"/>
  <c r="F26" i="4"/>
  <c r="D26" i="4"/>
  <c r="B26" i="4"/>
  <c r="D25" i="4"/>
  <c r="D22" i="4"/>
  <c r="B22" i="4"/>
  <c r="D20" i="4"/>
  <c r="B20" i="4"/>
  <c r="D19" i="4"/>
  <c r="B19" i="4"/>
  <c r="D16" i="4"/>
  <c r="D15" i="4"/>
  <c r="B15" i="4"/>
  <c r="D14" i="4"/>
  <c r="B14" i="4"/>
  <c r="D13" i="4"/>
  <c r="D12" i="4"/>
  <c r="D11" i="4"/>
  <c r="E29" i="2"/>
  <c r="F29" i="2" s="1"/>
  <c r="E30" i="2"/>
  <c r="F30" i="2" s="1"/>
  <c r="E28" i="2"/>
  <c r="E28" i="4" s="1"/>
  <c r="F28" i="4" s="1"/>
  <c r="D22" i="2"/>
  <c r="E22" i="2" s="1"/>
  <c r="E22" i="4" s="1"/>
  <c r="E11" i="2"/>
  <c r="F11" i="2" s="1"/>
  <c r="D12" i="2"/>
  <c r="E12" i="2" s="1"/>
  <c r="F12" i="2" s="1"/>
  <c r="D13" i="2"/>
  <c r="E13" i="2" s="1"/>
  <c r="F13" i="2" s="1"/>
  <c r="D14" i="2"/>
  <c r="E14" i="2" s="1"/>
  <c r="F14" i="2" s="1"/>
  <c r="D15" i="2"/>
  <c r="E15" i="2" s="1"/>
  <c r="D16" i="2"/>
  <c r="E16" i="2" s="1"/>
  <c r="E16" i="4" s="1"/>
  <c r="F16" i="4" s="1"/>
  <c r="D11" i="2"/>
  <c r="B13" i="2"/>
  <c r="D33" i="1"/>
  <c r="D25" i="1"/>
  <c r="B25" i="2" s="1"/>
  <c r="D15" i="1"/>
  <c r="B16" i="2" s="1"/>
  <c r="D14" i="1"/>
  <c r="B15" i="2" s="1"/>
  <c r="D13" i="1"/>
  <c r="B14" i="2" s="1"/>
  <c r="D12" i="1"/>
  <c r="B13" i="4" s="1"/>
  <c r="D11" i="1"/>
  <c r="B12" i="2" s="1"/>
  <c r="D10" i="1"/>
  <c r="B11" i="2" s="1"/>
  <c r="B32" i="2"/>
  <c r="G32" i="2" s="1"/>
  <c r="B31" i="2"/>
  <c r="B30" i="2"/>
  <c r="B29" i="2"/>
  <c r="B28" i="2"/>
  <c r="F32" i="2"/>
  <c r="D32" i="2"/>
  <c r="F31" i="2"/>
  <c r="D31" i="2"/>
  <c r="B26" i="2"/>
  <c r="B22" i="2"/>
  <c r="B20" i="2"/>
  <c r="B19" i="2"/>
  <c r="G14" i="2" l="1"/>
  <c r="G12" i="2"/>
  <c r="E11" i="4"/>
  <c r="F11" i="4" s="1"/>
  <c r="G11" i="4" s="1"/>
  <c r="E30" i="4"/>
  <c r="G30" i="4" s="1"/>
  <c r="G11" i="2"/>
  <c r="G13" i="2"/>
  <c r="E12" i="4"/>
  <c r="F12" i="4" s="1"/>
  <c r="G12" i="4" s="1"/>
  <c r="F22" i="2"/>
  <c r="E15" i="4"/>
  <c r="F15" i="4" s="1"/>
  <c r="F15" i="2"/>
  <c r="G15" i="2" s="1"/>
  <c r="E13" i="4"/>
  <c r="F13" i="4" s="1"/>
  <c r="E14" i="4"/>
  <c r="F14" i="4" s="1"/>
  <c r="G14" i="4" s="1"/>
  <c r="B12" i="4"/>
  <c r="B16" i="4"/>
  <c r="G16" i="4" s="1"/>
  <c r="B25" i="4"/>
  <c r="D33" i="4"/>
  <c r="D17" i="4"/>
  <c r="D35" i="4" s="1"/>
  <c r="B11" i="4"/>
  <c r="F30" i="4"/>
  <c r="F29" i="4"/>
  <c r="G29" i="4"/>
  <c r="G28" i="4"/>
  <c r="F22" i="4"/>
  <c r="G22" i="4"/>
  <c r="G13" i="4"/>
  <c r="C35" i="4"/>
  <c r="G30" i="2"/>
  <c r="G22" i="2"/>
  <c r="B33" i="2"/>
  <c r="B17" i="2"/>
  <c r="D17" i="1"/>
  <c r="D25" i="2"/>
  <c r="E25" i="2" s="1"/>
  <c r="E25" i="4" s="1"/>
  <c r="F25" i="4" s="1"/>
  <c r="D26" i="2"/>
  <c r="G25" i="2"/>
  <c r="G26" i="2"/>
  <c r="G28" i="2"/>
  <c r="G29" i="2"/>
  <c r="F26" i="2"/>
  <c r="D20" i="2"/>
  <c r="E20" i="2" s="1"/>
  <c r="E20" i="4" s="1"/>
  <c r="E17" i="2"/>
  <c r="F16" i="2"/>
  <c r="G16" i="2" s="1"/>
  <c r="F28" i="2"/>
  <c r="F25" i="2" l="1"/>
  <c r="F20" i="4"/>
  <c r="G20" i="4"/>
  <c r="G25" i="4"/>
  <c r="B33" i="4"/>
  <c r="F17" i="4"/>
  <c r="F20" i="2"/>
  <c r="E17" i="4"/>
  <c r="B17" i="4"/>
  <c r="F17" i="2"/>
  <c r="D35" i="1"/>
  <c r="G31" i="2" s="1"/>
  <c r="D19" i="2"/>
  <c r="D17" i="2"/>
  <c r="G20" i="2"/>
  <c r="D33" i="2" l="1"/>
  <c r="D35" i="2" s="1"/>
  <c r="E19" i="2"/>
  <c r="B35" i="4"/>
  <c r="G15" i="4"/>
  <c r="G17" i="4" s="1"/>
  <c r="G17" i="2"/>
  <c r="E33" i="2" l="1"/>
  <c r="E35" i="2" s="1"/>
  <c r="F19" i="2"/>
  <c r="F33" i="2" s="1"/>
  <c r="F35" i="2" s="1"/>
  <c r="E19" i="4"/>
  <c r="G19" i="2"/>
  <c r="G33" i="2" s="1"/>
  <c r="B35" i="2"/>
  <c r="G35" i="2" l="1"/>
  <c r="E33" i="4"/>
  <c r="E35" i="4" s="1"/>
  <c r="G35" i="4" s="1"/>
  <c r="F19" i="4"/>
  <c r="F33" i="4" s="1"/>
  <c r="F35" i="4" s="1"/>
  <c r="G19" i="4"/>
  <c r="G33" i="4" s="1"/>
  <c r="G34" i="2"/>
</calcChain>
</file>

<file path=xl/sharedStrings.xml><?xml version="1.0" encoding="utf-8"?>
<sst xmlns="http://schemas.openxmlformats.org/spreadsheetml/2006/main" count="168" uniqueCount="78">
  <si>
    <t>Organization:</t>
  </si>
  <si>
    <t>Program Contact:</t>
  </si>
  <si>
    <t>Approved</t>
  </si>
  <si>
    <t>Monthly Grant</t>
  </si>
  <si>
    <t>Total Monthly</t>
  </si>
  <si>
    <t>YTD Grant</t>
  </si>
  <si>
    <t>Total YTD</t>
  </si>
  <si>
    <t>Category</t>
  </si>
  <si>
    <t>Grant Amount</t>
  </si>
  <si>
    <t>Expenditure</t>
  </si>
  <si>
    <t>Travel</t>
  </si>
  <si>
    <t>Additional (please specify)</t>
  </si>
  <si>
    <t>Client assistance (bus tickets, etc.)</t>
  </si>
  <si>
    <t>Total Grant Costs</t>
  </si>
  <si>
    <t>EXHIBIT B: SUBRECIPIENT BUDGET</t>
  </si>
  <si>
    <t>Agreement Term:</t>
  </si>
  <si>
    <t>Award Amount</t>
  </si>
  <si>
    <t>Approved Award Budget Categories</t>
  </si>
  <si>
    <t>EXHIBIT D: SUBRECIPIENT REQUEST FOR REIMBURSEMENT</t>
  </si>
  <si>
    <t>CERTIFICATION</t>
  </si>
  <si>
    <t>Prepared by:</t>
  </si>
  <si>
    <t>Date:</t>
  </si>
  <si>
    <r>
      <rPr>
        <b/>
        <u/>
        <sz val="11"/>
        <rFont val="Arial"/>
        <family val="2"/>
      </rPr>
      <t>Department Review</t>
    </r>
    <r>
      <rPr>
        <sz val="11"/>
        <rFont val="Arial"/>
        <family val="2"/>
      </rPr>
      <t xml:space="preserve">. </t>
    </r>
  </si>
  <si>
    <t>Project Officer Name:</t>
  </si>
  <si>
    <t>Department:</t>
  </si>
  <si>
    <t>Signature:</t>
  </si>
  <si>
    <t>Department: forward to Grant Accountant for review and processing</t>
  </si>
  <si>
    <t>Grant Accountant Initial/Date:</t>
  </si>
  <si>
    <t>Authorized SUBRECIPIENT Official:</t>
  </si>
  <si>
    <t>Note: This form derives from the approved budget in your grant agreement. All expenditures must have adequate supporting documentation.</t>
  </si>
  <si>
    <r>
      <t xml:space="preserve">Personnel </t>
    </r>
    <r>
      <rPr>
        <sz val="10"/>
        <rFont val="Arial Narrow"/>
        <family val="2"/>
      </rPr>
      <t>(List salary, FTE &amp; Fringe costs for each position)</t>
    </r>
  </si>
  <si>
    <t>Supplies</t>
  </si>
  <si>
    <t>CLAIM
PERIOD:</t>
  </si>
  <si>
    <t>Agreement Number:</t>
  </si>
  <si>
    <t>General Instructions</t>
  </si>
  <si>
    <t>Submission Dates</t>
  </si>
  <si>
    <t>Allowability and Documentation</t>
  </si>
  <si>
    <t>Send to</t>
  </si>
  <si>
    <t>Funded Program Name:</t>
  </si>
  <si>
    <t>Insurance</t>
  </si>
  <si>
    <t>Insurance required for program</t>
  </si>
  <si>
    <t>Mileage (.54/mile x 200 miles)</t>
  </si>
  <si>
    <t>Phone</t>
  </si>
  <si>
    <t>Computer</t>
  </si>
  <si>
    <t>Travel to X conference (airfare, hotel, transporation)</t>
  </si>
  <si>
    <t xml:space="preserve">Travel to X Conference </t>
  </si>
  <si>
    <t>Indirect Rate (X%)</t>
  </si>
  <si>
    <t xml:space="preserve">By signing this report, I certify to the best of my knowledge and belief that the report is true, complete, and accurate, and the expenditures, disbursements and cash receipts are for the purposes and objectives set forth in the terms and conditions of this award. </t>
  </si>
  <si>
    <r>
      <t xml:space="preserve">Personnel </t>
    </r>
    <r>
      <rPr>
        <sz val="10"/>
        <rFont val="Arial Narrow"/>
        <family val="2"/>
      </rPr>
      <t xml:space="preserve">(List salary, FTE &amp; Fringe costs for each position) </t>
    </r>
  </si>
  <si>
    <t>Total Personnel Services</t>
  </si>
  <si>
    <t>Total Programmatic Costs</t>
  </si>
  <si>
    <t>Balance</t>
  </si>
  <si>
    <t>All invoices must be submitted by the end of the following month.</t>
  </si>
  <si>
    <t xml:space="preserve">Indirect Rate </t>
  </si>
  <si>
    <t xml:space="preserve">Sherry L. Olson </t>
  </si>
  <si>
    <t xml:space="preserve">Public Health Administration </t>
  </si>
  <si>
    <t>CLACKAMAS COUNTY PUBLIC HEALTH DIVISION</t>
  </si>
  <si>
    <t xml:space="preserve">Invoice Number: </t>
  </si>
  <si>
    <r>
      <t xml:space="preserve">Invoices and this completed form should be sent to </t>
    </r>
    <r>
      <rPr>
        <b/>
        <u/>
        <sz val="11"/>
        <color rgb="FFFF0000"/>
        <rFont val="Arial"/>
        <family val="2"/>
      </rPr>
      <t xml:space="preserve">Clackamas County Public Health, Attn: Sherry Olson </t>
    </r>
    <r>
      <rPr>
        <sz val="11"/>
        <color rgb="FFFF0000"/>
        <rFont val="Arial"/>
        <family val="2"/>
      </rPr>
      <t>at 2051 Kaen Rd. Suite 367, Oregon City, OR 97045 or by email at PublicHealthFiscalAP@clackamas.us</t>
    </r>
    <r>
      <rPr>
        <sz val="11"/>
        <color theme="1"/>
        <rFont val="Arial"/>
        <family val="2"/>
      </rPr>
      <t>.  Invoices and requests for reimbursement are subject to the review and approval of the Program Officer and Grant Accountant.  Payment is contingent on compliance with all terms and conditions of this Agreement, including reporting requirements.</t>
    </r>
  </si>
  <si>
    <t xml:space="preserve">Insurance Required for Program </t>
  </si>
  <si>
    <t>Exhibit D: Request for Reimbursement (RFR) Instructions:  Invoice</t>
  </si>
  <si>
    <r>
      <t xml:space="preserve">Subrecipient may submit multiple requests for cost reimbursement but reimbursement requests must be submitted no less frequently than monthly.  Department should complete header and Budget line items and amounts as part of agreement at issuance. Subrecipient should generate an accompanying invoice that itemizes and describes all expenses claimed with particularity, including, in the case of time and activity expenses, by whom it was performed. </t>
    </r>
    <r>
      <rPr>
        <sz val="11"/>
        <color theme="1"/>
        <rFont val="Arial"/>
        <family val="2"/>
      </rPr>
      <t xml:space="preserve">Invoices must be submitted in addition to and accompanying this completed REQUEST FOR REIMBURSEMENT form. </t>
    </r>
  </si>
  <si>
    <r>
      <t xml:space="preserve">Payments will be based on reimbursement of </t>
    </r>
    <r>
      <rPr>
        <u/>
        <sz val="11"/>
        <color theme="1"/>
        <rFont val="Arial"/>
        <family val="2"/>
      </rPr>
      <t>actual costs</t>
    </r>
    <r>
      <rPr>
        <sz val="11"/>
        <color theme="1"/>
        <rFont val="Arial"/>
        <family val="2"/>
      </rPr>
      <t xml:space="preserve"> authorized by this Agreement. Supporting documentation must be retained by subrecipient for expenses for which reimbursement is claimed and for all match expenses reported. Documentation required includes personal service cost detail, services and supplies cost detail, copies of paid contract and equipment invoices and receipts for lodging, airfare, car rental and conference registration.  This documentation should be readily available upon request or for review during a site visit. </t>
    </r>
  </si>
  <si>
    <t xml:space="preserve">Other </t>
  </si>
  <si>
    <t>BLUE SPIRIT</t>
  </si>
  <si>
    <t>COMMUNITY ENGAGEMENT FOR HEALTHY EATING</t>
  </si>
  <si>
    <t>JOE SMITH</t>
  </si>
  <si>
    <t>01/01/22-06/30/22</t>
  </si>
  <si>
    <t>Program Planner, Jennifer Olsen, .50 FTE, Fringe/Benefits @ $30,000</t>
  </si>
  <si>
    <t>Program Planner, Jennifer Olsen, .50 FTE, Salary @ $60,000</t>
  </si>
  <si>
    <t>Communication Specialist, Frank Swede, .60 FTE, Salary @ $55,000</t>
  </si>
  <si>
    <t>Communication Specialist, Frank Swede, .60 FTE, Fringe/Benefits @ $20,000</t>
  </si>
  <si>
    <t>Administrative Specialist, Tim Rodgers, .75 FTE, Salary @ $35,000</t>
  </si>
  <si>
    <t>Administrative Specialist, Tim Rodgers, .75 FTE, Fringe/Benefits @ $15,000</t>
  </si>
  <si>
    <t>1/1/22-/1/31-22</t>
  </si>
  <si>
    <t>Clackamas County retains the right to inspect all financial records and other books, documents, papers, plans, records of shipments and payments and writings of SUBRECIPIENT that are pertinent to this Agreement.</t>
  </si>
  <si>
    <t>2/1/22-2/28/22</t>
  </si>
  <si>
    <t>Mileage (.585/mile x 200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</si>
</sst>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409]mmm\-yy;@"/>
  </numFmts>
  <fonts count="32" x14ac:knownFonts="1">
    <font>
      <sz val="11"/>
      <color theme="1"/>
      <name val="Calibri"/>
      <family val="2"/>
      <scheme val="minor"/>
    </font>
    <font>
      <sz val="11"/>
      <color theme="1"/>
      <name val="Calibri"/>
      <family val="2"/>
      <scheme val="minor"/>
    </font>
    <font>
      <b/>
      <sz val="12"/>
      <name val="Arial Narrow"/>
      <family val="2"/>
    </font>
    <font>
      <sz val="10"/>
      <name val="Arial Narrow"/>
      <family val="2"/>
    </font>
    <font>
      <i/>
      <sz val="12"/>
      <name val="Arial Narrow"/>
      <family val="2"/>
    </font>
    <font>
      <b/>
      <i/>
      <sz val="10"/>
      <name val="Arial Narrow"/>
      <family val="2"/>
    </font>
    <font>
      <i/>
      <sz val="10"/>
      <name val="Arial Narrow"/>
      <family val="2"/>
    </font>
    <font>
      <b/>
      <i/>
      <u/>
      <sz val="10"/>
      <name val="Arial Narrow"/>
      <family val="2"/>
    </font>
    <font>
      <b/>
      <i/>
      <sz val="12"/>
      <name val="Arial Narrow"/>
      <family val="2"/>
    </font>
    <font>
      <b/>
      <i/>
      <sz val="9"/>
      <name val="Arial Narrow"/>
      <family val="2"/>
    </font>
    <font>
      <i/>
      <sz val="9"/>
      <name val="Arial Narrow"/>
      <family val="2"/>
    </font>
    <font>
      <b/>
      <u/>
      <sz val="9"/>
      <name val="Arial Narrow"/>
      <family val="2"/>
    </font>
    <font>
      <b/>
      <sz val="9"/>
      <color theme="1"/>
      <name val="Arial"/>
      <family val="2"/>
    </font>
    <font>
      <b/>
      <sz val="11"/>
      <name val="Arial"/>
      <family val="2"/>
    </font>
    <font>
      <i/>
      <sz val="8"/>
      <color rgb="FF000000"/>
      <name val="Arial"/>
      <family val="2"/>
    </font>
    <font>
      <sz val="11"/>
      <color theme="1"/>
      <name val="Arial"/>
      <family val="2"/>
    </font>
    <font>
      <sz val="11"/>
      <name val="Arial"/>
      <family val="2"/>
    </font>
    <font>
      <b/>
      <u/>
      <sz val="11"/>
      <name val="Arial"/>
      <family val="2"/>
    </font>
    <font>
      <b/>
      <sz val="10"/>
      <name val="Arial"/>
      <family val="2"/>
    </font>
    <font>
      <b/>
      <sz val="11"/>
      <color rgb="FFFF0000"/>
      <name val="Arial"/>
      <family val="2"/>
    </font>
    <font>
      <sz val="10"/>
      <name val="Arial"/>
      <family val="2"/>
    </font>
    <font>
      <b/>
      <i/>
      <sz val="11"/>
      <name val="Arial Narrow"/>
      <family val="2"/>
    </font>
    <font>
      <i/>
      <sz val="11"/>
      <name val="Arial Narrow"/>
      <family val="2"/>
    </font>
    <font>
      <sz val="11"/>
      <name val="Arial Narrow"/>
      <family val="2"/>
    </font>
    <font>
      <b/>
      <sz val="10"/>
      <name val="Arial Narrow"/>
      <family val="2"/>
    </font>
    <font>
      <b/>
      <u/>
      <sz val="10"/>
      <name val="Arial Narrow"/>
      <family val="2"/>
    </font>
    <font>
      <b/>
      <i/>
      <sz val="9.5"/>
      <name val="Arial Narrow"/>
      <family val="2"/>
    </font>
    <font>
      <u/>
      <sz val="18"/>
      <color theme="1"/>
      <name val="Arial"/>
      <family val="2"/>
    </font>
    <font>
      <u/>
      <sz val="11"/>
      <color theme="1"/>
      <name val="Arial"/>
      <family val="2"/>
    </font>
    <font>
      <i/>
      <sz val="11"/>
      <color theme="1"/>
      <name val="Arial"/>
      <family val="2"/>
    </font>
    <font>
      <sz val="11"/>
      <color rgb="FFFF0000"/>
      <name val="Arial"/>
      <family val="2"/>
    </font>
    <font>
      <b/>
      <u/>
      <sz val="11"/>
      <color rgb="FFFF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0.249977111117893"/>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32">
    <xf numFmtId="0" fontId="0" fillId="0" borderId="0" xfId="0"/>
    <xf numFmtId="0" fontId="4" fillId="0" borderId="0" xfId="0" applyFont="1" applyFill="1"/>
    <xf numFmtId="0" fontId="5" fillId="0" borderId="6" xfId="0" applyFont="1" applyFill="1" applyBorder="1" applyProtection="1">
      <protection locked="0"/>
    </xf>
    <xf numFmtId="0" fontId="6" fillId="0" borderId="6" xfId="0" applyFont="1" applyFill="1" applyBorder="1" applyProtection="1">
      <protection locked="0"/>
    </xf>
    <xf numFmtId="0" fontId="7" fillId="0" borderId="6" xfId="0" applyFont="1" applyFill="1" applyBorder="1" applyAlignment="1" applyProtection="1">
      <alignment horizontal="right"/>
      <protection locked="0"/>
    </xf>
    <xf numFmtId="0" fontId="3" fillId="0" borderId="6" xfId="0" applyFont="1" applyBorder="1" applyProtection="1">
      <protection locked="0"/>
    </xf>
    <xf numFmtId="164" fontId="6" fillId="0" borderId="6" xfId="0" applyNumberFormat="1" applyFont="1" applyFill="1" applyBorder="1" applyAlignment="1" applyProtection="1">
      <alignment horizontal="left"/>
      <protection locked="0"/>
    </xf>
    <xf numFmtId="0" fontId="9" fillId="0" borderId="10" xfId="0" applyFont="1" applyFill="1" applyBorder="1" applyAlignment="1">
      <alignment horizontal="center"/>
    </xf>
    <xf numFmtId="0" fontId="9" fillId="0" borderId="11" xfId="0" applyFont="1" applyFill="1" applyBorder="1" applyAlignment="1">
      <alignment horizontal="center"/>
    </xf>
    <xf numFmtId="44" fontId="10" fillId="0" borderId="12" xfId="1" applyFont="1" applyFill="1" applyBorder="1"/>
    <xf numFmtId="44" fontId="10" fillId="0" borderId="12" xfId="1" applyFont="1" applyFill="1" applyBorder="1" applyProtection="1">
      <protection locked="0"/>
    </xf>
    <xf numFmtId="44" fontId="10" fillId="2" borderId="12" xfId="1" applyFont="1" applyFill="1" applyBorder="1"/>
    <xf numFmtId="0" fontId="10" fillId="0" borderId="0" xfId="0" applyFont="1" applyFill="1"/>
    <xf numFmtId="0" fontId="10" fillId="0" borderId="0" xfId="0" applyNumberFormat="1" applyFont="1" applyFill="1" applyBorder="1" applyProtection="1">
      <protection locked="0"/>
    </xf>
    <xf numFmtId="0" fontId="4" fillId="0" borderId="11" xfId="0" applyFont="1" applyFill="1" applyBorder="1"/>
    <xf numFmtId="0" fontId="13" fillId="0" borderId="0" xfId="0" applyFont="1" applyFill="1" applyBorder="1" applyAlignment="1"/>
    <xf numFmtId="0" fontId="12" fillId="0" borderId="0" xfId="0" applyFont="1" applyAlignment="1">
      <alignment horizontal="left"/>
    </xf>
    <xf numFmtId="0" fontId="15" fillId="0" borderId="0" xfId="0" applyFont="1"/>
    <xf numFmtId="0" fontId="13" fillId="0" borderId="0" xfId="0" applyFont="1" applyBorder="1" applyAlignment="1">
      <alignment horizontal="right" vertical="center" indent="1"/>
    </xf>
    <xf numFmtId="0" fontId="16" fillId="0" borderId="1" xfId="0" applyFont="1" applyBorder="1" applyAlignment="1"/>
    <xf numFmtId="0" fontId="13" fillId="0" borderId="0" xfId="0" applyFont="1" applyBorder="1" applyAlignment="1"/>
    <xf numFmtId="0" fontId="16" fillId="0" borderId="6" xfId="0" applyFont="1" applyBorder="1" applyAlignment="1"/>
    <xf numFmtId="0" fontId="16" fillId="0" borderId="0" xfId="0" applyFont="1" applyBorder="1" applyAlignment="1"/>
    <xf numFmtId="0" fontId="18" fillId="0" borderId="0" xfId="0" applyFont="1" applyBorder="1" applyAlignment="1"/>
    <xf numFmtId="0" fontId="15" fillId="0" borderId="1" xfId="0" applyFont="1" applyBorder="1"/>
    <xf numFmtId="0" fontId="20" fillId="0" borderId="0" xfId="0" applyFont="1" applyBorder="1" applyAlignment="1">
      <alignment horizontal="right" indent="1"/>
    </xf>
    <xf numFmtId="0" fontId="18" fillId="0" borderId="0" xfId="0" applyFont="1" applyBorder="1" applyAlignment="1">
      <alignment horizontal="right" vertical="center" indent="1"/>
    </xf>
    <xf numFmtId="0" fontId="18" fillId="0" borderId="0" xfId="0" applyFont="1" applyBorder="1" applyAlignment="1">
      <alignment horizontal="right" indent="1"/>
    </xf>
    <xf numFmtId="0" fontId="21" fillId="0" borderId="8" xfId="0" applyFont="1" applyFill="1" applyBorder="1" applyAlignment="1">
      <alignment horizontal="right"/>
    </xf>
    <xf numFmtId="0" fontId="21" fillId="0" borderId="0" xfId="0" applyFont="1" applyFill="1" applyBorder="1" applyProtection="1">
      <protection locked="0"/>
    </xf>
    <xf numFmtId="0" fontId="21" fillId="0" borderId="2" xfId="0" applyFont="1" applyFill="1" applyBorder="1" applyAlignment="1">
      <alignment horizontal="right"/>
    </xf>
    <xf numFmtId="0" fontId="22" fillId="0" borderId="6" xfId="0" applyFont="1" applyFill="1" applyBorder="1" applyProtection="1">
      <protection locked="0"/>
    </xf>
    <xf numFmtId="0" fontId="23" fillId="0" borderId="6" xfId="0" applyFont="1" applyBorder="1" applyProtection="1">
      <protection locked="0"/>
    </xf>
    <xf numFmtId="0" fontId="5" fillId="0" borderId="10" xfId="0" applyFont="1" applyFill="1" applyBorder="1" applyAlignment="1">
      <alignment horizontal="center"/>
    </xf>
    <xf numFmtId="0" fontId="5" fillId="0" borderId="5" xfId="0" applyFont="1" applyFill="1" applyBorder="1" applyAlignment="1">
      <alignment horizontal="center"/>
    </xf>
    <xf numFmtId="0" fontId="5" fillId="0" borderId="11" xfId="0" applyFont="1" applyFill="1" applyBorder="1" applyAlignment="1">
      <alignment horizontal="center"/>
    </xf>
    <xf numFmtId="0" fontId="5" fillId="0" borderId="9" xfId="0" applyFont="1" applyFill="1" applyBorder="1" applyAlignment="1">
      <alignment horizontal="center"/>
    </xf>
    <xf numFmtId="44" fontId="6" fillId="0" borderId="12" xfId="1" applyFont="1" applyFill="1" applyBorder="1"/>
    <xf numFmtId="0" fontId="3" fillId="0" borderId="12" xfId="0" applyFont="1" applyFill="1" applyBorder="1" applyAlignment="1" applyProtection="1">
      <alignment wrapText="1"/>
      <protection locked="0"/>
    </xf>
    <xf numFmtId="44" fontId="6" fillId="0" borderId="12" xfId="1" applyFont="1" applyFill="1" applyBorder="1" applyProtection="1">
      <protection locked="0"/>
    </xf>
    <xf numFmtId="44" fontId="6" fillId="0" borderId="7" xfId="1" applyFont="1" applyFill="1" applyBorder="1" applyProtection="1">
      <protection locked="0"/>
    </xf>
    <xf numFmtId="0" fontId="24" fillId="2" borderId="12" xfId="0" applyFont="1" applyFill="1" applyBorder="1"/>
    <xf numFmtId="44" fontId="6" fillId="2" borderId="12" xfId="1" applyFont="1" applyFill="1" applyBorder="1"/>
    <xf numFmtId="44" fontId="6" fillId="2" borderId="7" xfId="1" applyFont="1" applyFill="1" applyBorder="1"/>
    <xf numFmtId="0" fontId="25" fillId="0" borderId="12" xfId="0" applyFont="1" applyFill="1" applyBorder="1" applyAlignment="1" applyProtection="1">
      <alignment wrapText="1"/>
      <protection locked="0"/>
    </xf>
    <xf numFmtId="0" fontId="3" fillId="0" borderId="12" xfId="0" applyFont="1" applyBorder="1" applyAlignment="1">
      <alignment wrapText="1"/>
    </xf>
    <xf numFmtId="0" fontId="25" fillId="0" borderId="12" xfId="0" applyFont="1" applyFill="1" applyBorder="1" applyProtection="1">
      <protection locked="0"/>
    </xf>
    <xf numFmtId="0" fontId="24" fillId="3" borderId="12" xfId="0" applyFont="1" applyFill="1" applyBorder="1"/>
    <xf numFmtId="0" fontId="5" fillId="3" borderId="11" xfId="0" applyFont="1" applyFill="1" applyBorder="1" applyAlignment="1">
      <alignment horizontal="center"/>
    </xf>
    <xf numFmtId="0" fontId="26" fillId="0" borderId="5" xfId="0" applyFont="1" applyFill="1" applyBorder="1" applyAlignment="1">
      <alignment horizontal="center"/>
    </xf>
    <xf numFmtId="0" fontId="26" fillId="0" borderId="9" xfId="0" applyFont="1" applyFill="1" applyBorder="1" applyAlignment="1">
      <alignment horizontal="center"/>
    </xf>
    <xf numFmtId="0" fontId="28" fillId="0" borderId="0" xfId="0" applyFont="1" applyAlignment="1">
      <alignment horizontal="center"/>
    </xf>
    <xf numFmtId="0" fontId="29" fillId="0" borderId="12" xfId="0" applyFont="1" applyBorder="1" applyAlignment="1">
      <alignment horizontal="right" vertical="center"/>
    </xf>
    <xf numFmtId="0" fontId="29" fillId="0" borderId="12" xfId="0" applyFont="1" applyBorder="1" applyAlignment="1">
      <alignment horizontal="right" vertical="center" wrapText="1"/>
    </xf>
    <xf numFmtId="0" fontId="11" fillId="0" borderId="12" xfId="0" applyFont="1" applyFill="1" applyBorder="1" applyAlignment="1" applyProtection="1">
      <alignment horizontal="left" wrapText="1"/>
      <protection locked="0"/>
    </xf>
    <xf numFmtId="0" fontId="6" fillId="4" borderId="0" xfId="0" applyFont="1" applyFill="1"/>
    <xf numFmtId="44" fontId="6" fillId="4" borderId="7" xfId="0" applyNumberFormat="1" applyFont="1" applyFill="1" applyBorder="1" applyProtection="1">
      <protection locked="0"/>
    </xf>
    <xf numFmtId="44" fontId="6" fillId="4" borderId="12" xfId="1" applyFont="1" applyFill="1" applyBorder="1"/>
    <xf numFmtId="44" fontId="6" fillId="4" borderId="12" xfId="1" applyFont="1" applyFill="1" applyBorder="1" applyProtection="1">
      <protection locked="0"/>
    </xf>
    <xf numFmtId="44" fontId="6" fillId="4" borderId="0" xfId="1" applyFont="1" applyFill="1" applyBorder="1"/>
    <xf numFmtId="0" fontId="2" fillId="2" borderId="0" xfId="0" applyFont="1" applyFill="1" applyBorder="1" applyAlignment="1">
      <alignment horizontal="center"/>
    </xf>
    <xf numFmtId="44" fontId="6" fillId="3" borderId="12" xfId="1" applyFont="1" applyFill="1" applyBorder="1"/>
    <xf numFmtId="44" fontId="6" fillId="0" borderId="2" xfId="1" applyFont="1" applyFill="1" applyBorder="1"/>
    <xf numFmtId="0" fontId="5" fillId="0" borderId="4" xfId="0" applyFont="1" applyFill="1" applyBorder="1" applyAlignment="1">
      <alignment horizontal="center"/>
    </xf>
    <xf numFmtId="0" fontId="5" fillId="0" borderId="8" xfId="0" applyFont="1" applyFill="1" applyBorder="1" applyAlignment="1">
      <alignment horizontal="center"/>
    </xf>
    <xf numFmtId="44" fontId="6" fillId="2" borderId="2" xfId="1" applyFont="1" applyFill="1" applyBorder="1"/>
    <xf numFmtId="44" fontId="6" fillId="4" borderId="2" xfId="1" applyFont="1" applyFill="1" applyBorder="1"/>
    <xf numFmtId="44" fontId="6" fillId="3" borderId="2" xfId="1" applyFont="1" applyFill="1" applyBorder="1"/>
    <xf numFmtId="44" fontId="6" fillId="4" borderId="2" xfId="0" applyNumberFormat="1" applyFont="1" applyFill="1" applyBorder="1"/>
    <xf numFmtId="0" fontId="6" fillId="4" borderId="12" xfId="0" applyFont="1" applyFill="1" applyBorder="1"/>
    <xf numFmtId="44" fontId="6" fillId="0" borderId="12" xfId="1" applyFont="1" applyFill="1" applyBorder="1" applyProtection="1"/>
    <xf numFmtId="0" fontId="3" fillId="0" borderId="12" xfId="0" applyFont="1" applyFill="1" applyBorder="1" applyAlignment="1" applyProtection="1">
      <alignment vertical="top" wrapText="1"/>
      <protection locked="0"/>
    </xf>
    <xf numFmtId="0" fontId="2" fillId="0" borderId="1" xfId="0" applyFont="1" applyFill="1" applyBorder="1" applyAlignment="1">
      <alignment horizontal="center"/>
    </xf>
    <xf numFmtId="0" fontId="12" fillId="0" borderId="0" xfId="0" applyFont="1" applyFill="1" applyAlignment="1">
      <alignment horizontal="center" vertical="center" wrapText="1"/>
    </xf>
    <xf numFmtId="0" fontId="3" fillId="0" borderId="12" xfId="0" applyFont="1" applyFill="1" applyBorder="1" applyAlignment="1" applyProtection="1">
      <alignment horizontal="left" wrapText="1"/>
      <protection locked="0"/>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2" fillId="3" borderId="12" xfId="0" applyFont="1" applyFill="1" applyBorder="1" applyAlignment="1">
      <alignment horizontal="center"/>
    </xf>
    <xf numFmtId="0" fontId="25" fillId="0" borderId="2" xfId="0" applyFont="1" applyBorder="1" applyAlignment="1">
      <alignment horizontal="left" wrapText="1"/>
    </xf>
    <xf numFmtId="0" fontId="25" fillId="0" borderId="6" xfId="0" applyFont="1" applyBorder="1" applyAlignment="1">
      <alignment horizontal="left" wrapText="1"/>
    </xf>
    <xf numFmtId="0" fontId="25" fillId="0" borderId="7" xfId="0" applyFont="1" applyBorder="1" applyAlignment="1">
      <alignment horizontal="left" wrapText="1"/>
    </xf>
    <xf numFmtId="0" fontId="2" fillId="2" borderId="12" xfId="0" applyFont="1" applyFill="1" applyBorder="1" applyAlignment="1">
      <alignment horizontal="center"/>
    </xf>
    <xf numFmtId="0" fontId="24" fillId="4" borderId="2" xfId="0" applyFont="1" applyFill="1" applyBorder="1" applyAlignment="1">
      <alignment horizontal="center" wrapText="1"/>
    </xf>
    <xf numFmtId="0" fontId="24" fillId="4" borderId="6" xfId="0" applyFont="1" applyFill="1" applyBorder="1" applyAlignment="1">
      <alignment horizontal="center" wrapText="1"/>
    </xf>
    <xf numFmtId="0" fontId="24" fillId="4" borderId="7" xfId="0" applyFont="1" applyFill="1" applyBorder="1" applyAlignment="1">
      <alignment horizontal="center" wrapText="1"/>
    </xf>
    <xf numFmtId="0" fontId="25" fillId="0" borderId="12" xfId="0" applyFont="1" applyFill="1" applyBorder="1" applyAlignment="1" applyProtection="1">
      <alignment horizontal="left" wrapText="1"/>
      <protection locked="0"/>
    </xf>
    <xf numFmtId="0" fontId="3" fillId="0" borderId="12" xfId="0" applyFont="1" applyBorder="1" applyAlignment="1">
      <alignment horizontal="left" wrapText="1"/>
    </xf>
    <xf numFmtId="0" fontId="25" fillId="0" borderId="12" xfId="0" applyFont="1" applyFill="1" applyBorder="1" applyAlignment="1" applyProtection="1">
      <alignment horizontal="left"/>
      <protection locked="0"/>
    </xf>
    <xf numFmtId="0" fontId="9" fillId="0" borderId="12" xfId="0" applyFont="1" applyFill="1" applyBorder="1" applyAlignment="1">
      <alignment horizontal="center"/>
    </xf>
    <xf numFmtId="0" fontId="9" fillId="0" borderId="2" xfId="0" applyFont="1" applyFill="1" applyBorder="1" applyAlignment="1">
      <alignment horizontal="center"/>
    </xf>
    <xf numFmtId="0" fontId="8" fillId="3" borderId="12" xfId="0" applyFont="1" applyFill="1" applyBorder="1" applyAlignment="1">
      <alignment horizontal="center"/>
    </xf>
    <xf numFmtId="0" fontId="8" fillId="3"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8" xfId="0" applyFont="1" applyFill="1" applyBorder="1" applyAlignment="1">
      <alignment horizontal="center"/>
    </xf>
    <xf numFmtId="0" fontId="2" fillId="2" borderId="1" xfId="0" applyFont="1" applyFill="1" applyBorder="1" applyAlignment="1">
      <alignment horizontal="center"/>
    </xf>
    <xf numFmtId="0" fontId="2" fillId="2" borderId="13" xfId="0" applyFont="1" applyFill="1" applyBorder="1" applyAlignment="1">
      <alignment horizontal="center"/>
    </xf>
    <xf numFmtId="0" fontId="0" fillId="0" borderId="0" xfId="0" applyAlignment="1">
      <alignment horizontal="center"/>
    </xf>
    <xf numFmtId="0" fontId="15" fillId="0" borderId="4" xfId="0" applyFont="1" applyBorder="1" applyAlignment="1">
      <alignment horizontal="center" vertical="top"/>
    </xf>
    <xf numFmtId="0" fontId="15" fillId="0" borderId="3" xfId="0" applyFont="1" applyBorder="1" applyAlignment="1">
      <alignment horizontal="center" vertical="top"/>
    </xf>
    <xf numFmtId="0" fontId="15" fillId="0" borderId="5" xfId="0" applyFont="1" applyBorder="1" applyAlignment="1">
      <alignment horizontal="center" vertical="top"/>
    </xf>
    <xf numFmtId="0" fontId="15" fillId="0" borderId="13" xfId="0" applyFont="1" applyBorder="1" applyAlignment="1">
      <alignment horizontal="center" vertical="top"/>
    </xf>
    <xf numFmtId="0" fontId="15" fillId="0" borderId="0" xfId="0" applyFont="1" applyBorder="1" applyAlignment="1">
      <alignment horizontal="center" vertical="top"/>
    </xf>
    <xf numFmtId="0" fontId="15" fillId="0" borderId="14" xfId="0" applyFont="1" applyBorder="1" applyAlignment="1">
      <alignment horizontal="center" vertical="top"/>
    </xf>
    <xf numFmtId="0" fontId="15" fillId="0" borderId="8" xfId="0" applyFont="1" applyBorder="1" applyAlignment="1">
      <alignment horizontal="center" vertical="top"/>
    </xf>
    <xf numFmtId="0" fontId="15" fillId="0" borderId="1" xfId="0" applyFont="1" applyBorder="1" applyAlignment="1">
      <alignment horizontal="center" vertical="top"/>
    </xf>
    <xf numFmtId="0" fontId="15" fillId="0" borderId="9" xfId="0" applyFont="1" applyBorder="1" applyAlignment="1">
      <alignment horizontal="center" vertical="top"/>
    </xf>
    <xf numFmtId="0" fontId="15" fillId="0" borderId="2"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9" fillId="0" borderId="0" xfId="0" applyFont="1" applyAlignment="1">
      <alignment horizontal="center" vertical="center" wrapText="1"/>
    </xf>
    <xf numFmtId="0" fontId="12" fillId="0" borderId="0" xfId="0" applyFont="1" applyFill="1" applyAlignment="1">
      <alignment horizontal="center" vertical="center" wrapText="1"/>
    </xf>
    <xf numFmtId="0" fontId="14" fillId="0" borderId="0" xfId="0" applyFont="1" applyAlignment="1">
      <alignment horizontal="center" wrapText="1"/>
    </xf>
    <xf numFmtId="0" fontId="4" fillId="0" borderId="0" xfId="0" applyFont="1" applyFill="1" applyAlignment="1">
      <alignment horizontal="center"/>
    </xf>
    <xf numFmtId="0" fontId="4" fillId="0" borderId="0" xfId="0" applyFont="1" applyFill="1" applyAlignment="1">
      <alignment horizontal="center" wrapText="1"/>
    </xf>
    <xf numFmtId="0" fontId="5" fillId="0" borderId="2" xfId="0" applyFont="1" applyFill="1" applyBorder="1" applyAlignment="1">
      <alignment horizontal="center" wrapText="1"/>
    </xf>
    <xf numFmtId="0" fontId="5" fillId="0" borderId="2" xfId="0" applyFont="1" applyFill="1" applyBorder="1" applyAlignment="1">
      <alignment horizontal="center"/>
    </xf>
    <xf numFmtId="165" fontId="8" fillId="0" borderId="4" xfId="0" applyNumberFormat="1" applyFont="1" applyFill="1" applyBorder="1" applyAlignment="1">
      <alignment horizontal="center" vertical="center"/>
    </xf>
    <xf numFmtId="165" fontId="8" fillId="0" borderId="13"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14"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27" fillId="0" borderId="0" xfId="0" applyFont="1" applyAlignment="1">
      <alignment horizontal="center"/>
    </xf>
    <xf numFmtId="0" fontId="15" fillId="0" borderId="12" xfId="0" applyFont="1" applyBorder="1" applyAlignment="1">
      <alignment horizontal="left" vertical="top" wrapText="1"/>
    </xf>
    <xf numFmtId="0" fontId="15" fillId="0" borderId="12"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zoomScale="130" zoomScaleNormal="130" workbookViewId="0">
      <selection activeCell="H25" sqref="H25"/>
    </sheetView>
  </sheetViews>
  <sheetFormatPr defaultColWidth="9.140625" defaultRowHeight="15.75" x14ac:dyDescent="0.25"/>
  <cols>
    <col min="1" max="1" width="23.5703125" style="1" customWidth="1"/>
    <col min="2" max="2" width="17.7109375" style="1" customWidth="1"/>
    <col min="3" max="3" width="25.85546875" style="1" customWidth="1"/>
    <col min="4" max="4" width="17.28515625" style="1" customWidth="1"/>
    <col min="5" max="16384" width="9.140625" style="1"/>
  </cols>
  <sheetData>
    <row r="1" spans="1:4" ht="16.149999999999999" customHeight="1" x14ac:dyDescent="0.25">
      <c r="A1" s="93" t="s">
        <v>14</v>
      </c>
      <c r="B1" s="94"/>
      <c r="C1" s="94"/>
      <c r="D1" s="94"/>
    </row>
    <row r="2" spans="1:4" ht="16.149999999999999" customHeight="1" x14ac:dyDescent="0.25">
      <c r="A2" s="95"/>
      <c r="B2" s="96"/>
      <c r="C2" s="96"/>
      <c r="D2" s="96"/>
    </row>
    <row r="3" spans="1:4" ht="16.149999999999999" customHeight="1" x14ac:dyDescent="0.3">
      <c r="A3" s="30" t="s">
        <v>0</v>
      </c>
      <c r="B3" s="2" t="s">
        <v>64</v>
      </c>
      <c r="C3" s="3"/>
      <c r="D3" s="2"/>
    </row>
    <row r="4" spans="1:4" ht="16.149999999999999" customHeight="1" x14ac:dyDescent="0.3">
      <c r="A4" s="30" t="s">
        <v>38</v>
      </c>
      <c r="B4" s="2" t="s">
        <v>65</v>
      </c>
      <c r="C4" s="3"/>
      <c r="D4" s="3"/>
    </row>
    <row r="5" spans="1:4" ht="16.149999999999999" customHeight="1" x14ac:dyDescent="0.3">
      <c r="A5" s="30" t="s">
        <v>1</v>
      </c>
      <c r="B5" s="3" t="s">
        <v>66</v>
      </c>
      <c r="C5" s="4"/>
      <c r="D5" s="5"/>
    </row>
    <row r="6" spans="1:4" ht="15.6" customHeight="1" x14ac:dyDescent="0.3">
      <c r="A6" s="30" t="s">
        <v>15</v>
      </c>
      <c r="B6" s="6" t="s">
        <v>67</v>
      </c>
      <c r="C6" s="3"/>
      <c r="D6" s="5"/>
    </row>
    <row r="7" spans="1:4" ht="16.149999999999999" customHeight="1" x14ac:dyDescent="0.25">
      <c r="A7" s="89"/>
      <c r="B7" s="89"/>
      <c r="C7" s="90"/>
      <c r="D7" s="7" t="s">
        <v>2</v>
      </c>
    </row>
    <row r="8" spans="1:4" ht="16.149999999999999" customHeight="1" x14ac:dyDescent="0.25">
      <c r="A8" s="91" t="s">
        <v>17</v>
      </c>
      <c r="B8" s="91"/>
      <c r="C8" s="92"/>
      <c r="D8" s="8" t="s">
        <v>16</v>
      </c>
    </row>
    <row r="9" spans="1:4" ht="16.149999999999999" customHeight="1" x14ac:dyDescent="0.25">
      <c r="A9" s="86" t="s">
        <v>48</v>
      </c>
      <c r="B9" s="86"/>
      <c r="C9" s="86"/>
      <c r="D9" s="14"/>
    </row>
    <row r="10" spans="1:4" ht="16.149999999999999" customHeight="1" x14ac:dyDescent="0.25">
      <c r="A10" s="74" t="s">
        <v>69</v>
      </c>
      <c r="B10" s="74"/>
      <c r="C10" s="74"/>
      <c r="D10" s="10">
        <f>0.5*60000</f>
        <v>30000</v>
      </c>
    </row>
    <row r="11" spans="1:4" ht="16.149999999999999" customHeight="1" x14ac:dyDescent="0.25">
      <c r="A11" s="74" t="s">
        <v>68</v>
      </c>
      <c r="B11" s="74"/>
      <c r="C11" s="74"/>
      <c r="D11" s="10">
        <f>0.5*30000</f>
        <v>15000</v>
      </c>
    </row>
    <row r="12" spans="1:4" ht="16.149999999999999" customHeight="1" x14ac:dyDescent="0.25">
      <c r="A12" s="74" t="s">
        <v>70</v>
      </c>
      <c r="B12" s="74"/>
      <c r="C12" s="74"/>
      <c r="D12" s="10">
        <f>55000*0.6</f>
        <v>33000</v>
      </c>
    </row>
    <row r="13" spans="1:4" ht="16.149999999999999" customHeight="1" x14ac:dyDescent="0.25">
      <c r="A13" s="74" t="s">
        <v>71</v>
      </c>
      <c r="B13" s="74"/>
      <c r="C13" s="74"/>
      <c r="D13" s="10">
        <f>0.6*20000</f>
        <v>12000</v>
      </c>
    </row>
    <row r="14" spans="1:4" ht="16.149999999999999" customHeight="1" x14ac:dyDescent="0.25">
      <c r="A14" s="74" t="s">
        <v>72</v>
      </c>
      <c r="B14" s="74"/>
      <c r="C14" s="74"/>
      <c r="D14" s="10">
        <f>0.75*35000</f>
        <v>26250</v>
      </c>
    </row>
    <row r="15" spans="1:4" ht="16.149999999999999" customHeight="1" x14ac:dyDescent="0.25">
      <c r="A15" s="74" t="s">
        <v>73</v>
      </c>
      <c r="B15" s="74"/>
      <c r="C15" s="74"/>
      <c r="D15" s="10">
        <f>0.75*15000</f>
        <v>11250</v>
      </c>
    </row>
    <row r="16" spans="1:4" ht="16.149999999999999" customHeight="1" x14ac:dyDescent="0.25">
      <c r="A16" s="74"/>
      <c r="B16" s="74"/>
      <c r="C16" s="74"/>
      <c r="D16" s="10"/>
    </row>
    <row r="17" spans="1:4" ht="16.149999999999999" customHeight="1" x14ac:dyDescent="0.25">
      <c r="A17" s="82" t="s">
        <v>49</v>
      </c>
      <c r="B17" s="82"/>
      <c r="C17" s="82"/>
      <c r="D17" s="11">
        <f>SUM(D10:D15)</f>
        <v>127500</v>
      </c>
    </row>
    <row r="18" spans="1:4" ht="16.149999999999999" customHeight="1" x14ac:dyDescent="0.25">
      <c r="A18" s="86"/>
      <c r="B18" s="74"/>
      <c r="C18" s="74"/>
      <c r="D18" s="54"/>
    </row>
    <row r="19" spans="1:4" ht="16.149999999999999" customHeight="1" x14ac:dyDescent="0.25">
      <c r="A19" s="86" t="s">
        <v>31</v>
      </c>
      <c r="B19" s="86"/>
      <c r="C19" s="86"/>
      <c r="D19" s="10"/>
    </row>
    <row r="20" spans="1:4" ht="16.149999999999999" customHeight="1" x14ac:dyDescent="0.25">
      <c r="A20" s="87" t="s">
        <v>42</v>
      </c>
      <c r="B20" s="87"/>
      <c r="C20" s="87"/>
      <c r="D20" s="10">
        <v>500</v>
      </c>
    </row>
    <row r="21" spans="1:4" ht="16.149999999999999" customHeight="1" x14ac:dyDescent="0.25">
      <c r="A21" s="75" t="s">
        <v>43</v>
      </c>
      <c r="B21" s="76"/>
      <c r="C21" s="77"/>
      <c r="D21" s="10">
        <v>500</v>
      </c>
    </row>
    <row r="22" spans="1:4" ht="16.149999999999999" customHeight="1" x14ac:dyDescent="0.25">
      <c r="A22" s="79" t="s">
        <v>39</v>
      </c>
      <c r="B22" s="80"/>
      <c r="C22" s="81"/>
      <c r="D22" s="10"/>
    </row>
    <row r="23" spans="1:4" ht="16.149999999999999" customHeight="1" x14ac:dyDescent="0.25">
      <c r="A23" s="75" t="s">
        <v>40</v>
      </c>
      <c r="B23" s="76"/>
      <c r="C23" s="77"/>
      <c r="D23" s="10">
        <v>2500</v>
      </c>
    </row>
    <row r="24" spans="1:4" ht="16.149999999999999" customHeight="1" x14ac:dyDescent="0.25">
      <c r="A24" s="88" t="s">
        <v>10</v>
      </c>
      <c r="B24" s="88"/>
      <c r="C24" s="88"/>
      <c r="D24" s="10"/>
    </row>
    <row r="25" spans="1:4" ht="16.149999999999999" customHeight="1" x14ac:dyDescent="0.25">
      <c r="A25" s="87" t="s">
        <v>77</v>
      </c>
      <c r="B25" s="87"/>
      <c r="C25" s="87"/>
      <c r="D25" s="10">
        <f>0.54*200</f>
        <v>108</v>
      </c>
    </row>
    <row r="26" spans="1:4" ht="16.149999999999999" customHeight="1" x14ac:dyDescent="0.25">
      <c r="A26" s="75" t="s">
        <v>44</v>
      </c>
      <c r="B26" s="76"/>
      <c r="C26" s="77"/>
      <c r="D26" s="10">
        <v>0</v>
      </c>
    </row>
    <row r="27" spans="1:4" ht="16.149999999999999" customHeight="1" x14ac:dyDescent="0.25">
      <c r="A27" s="86" t="s">
        <v>11</v>
      </c>
      <c r="B27" s="86"/>
      <c r="C27" s="86"/>
      <c r="D27" s="10"/>
    </row>
    <row r="28" spans="1:4" ht="16.149999999999999" customHeight="1" x14ac:dyDescent="0.25">
      <c r="A28" s="74" t="s">
        <v>12</v>
      </c>
      <c r="B28" s="74"/>
      <c r="C28" s="74"/>
      <c r="D28" s="10">
        <v>150</v>
      </c>
    </row>
    <row r="29" spans="1:4" ht="16.149999999999999" customHeight="1" x14ac:dyDescent="0.25">
      <c r="A29" s="74" t="s">
        <v>63</v>
      </c>
      <c r="B29" s="74"/>
      <c r="C29" s="74"/>
      <c r="D29" s="10">
        <v>1000</v>
      </c>
    </row>
    <row r="30" spans="1:4" ht="16.149999999999999" customHeight="1" x14ac:dyDescent="0.25">
      <c r="A30" s="74" t="s">
        <v>63</v>
      </c>
      <c r="B30" s="74"/>
      <c r="C30" s="74"/>
      <c r="D30" s="10">
        <v>250</v>
      </c>
    </row>
    <row r="31" spans="1:4" ht="16.149999999999999" customHeight="1" x14ac:dyDescent="0.25">
      <c r="A31" s="74"/>
      <c r="B31" s="74"/>
      <c r="C31" s="74"/>
      <c r="D31" s="10">
        <v>0</v>
      </c>
    </row>
    <row r="32" spans="1:4" ht="16.149999999999999" customHeight="1" x14ac:dyDescent="0.25">
      <c r="A32" s="74"/>
      <c r="B32" s="74"/>
      <c r="C32" s="74"/>
      <c r="D32" s="10">
        <v>0</v>
      </c>
    </row>
    <row r="33" spans="1:4" ht="16.149999999999999" customHeight="1" x14ac:dyDescent="0.25">
      <c r="A33" s="82" t="s">
        <v>50</v>
      </c>
      <c r="B33" s="82"/>
      <c r="C33" s="82"/>
      <c r="D33" s="11">
        <f>SUM(D19:D32)</f>
        <v>5008</v>
      </c>
    </row>
    <row r="34" spans="1:4" ht="14.45" customHeight="1" x14ac:dyDescent="0.25">
      <c r="A34" s="83" t="s">
        <v>53</v>
      </c>
      <c r="B34" s="84"/>
      <c r="C34" s="85"/>
      <c r="D34" s="11"/>
    </row>
    <row r="35" spans="1:4" ht="16.149999999999999" customHeight="1" x14ac:dyDescent="0.25">
      <c r="A35" s="78" t="s">
        <v>13</v>
      </c>
      <c r="B35" s="78"/>
      <c r="C35" s="78"/>
      <c r="D35" s="9">
        <f>SUM(D17+D33+D34)</f>
        <v>132508</v>
      </c>
    </row>
    <row r="36" spans="1:4" x14ac:dyDescent="0.25">
      <c r="A36" s="12"/>
    </row>
    <row r="37" spans="1:4" x14ac:dyDescent="0.25">
      <c r="A37" s="12"/>
    </row>
    <row r="38" spans="1:4" x14ac:dyDescent="0.25">
      <c r="A38" s="12"/>
    </row>
    <row r="39" spans="1:4" x14ac:dyDescent="0.25">
      <c r="A39" s="12"/>
    </row>
    <row r="40" spans="1:4" x14ac:dyDescent="0.25">
      <c r="A40" s="13"/>
      <c r="B40" s="13"/>
      <c r="C40" s="13"/>
      <c r="D40" s="13"/>
    </row>
    <row r="41" spans="1:4" x14ac:dyDescent="0.25">
      <c r="A41" s="13"/>
      <c r="B41" s="13"/>
      <c r="C41" s="13"/>
      <c r="D41" s="13"/>
    </row>
  </sheetData>
  <mergeCells count="31">
    <mergeCell ref="A7:C7"/>
    <mergeCell ref="A8:C8"/>
    <mergeCell ref="A1:D1"/>
    <mergeCell ref="A2:D2"/>
    <mergeCell ref="A25:C25"/>
    <mergeCell ref="A27:C27"/>
    <mergeCell ref="A28:C28"/>
    <mergeCell ref="A12:C12"/>
    <mergeCell ref="A13:C13"/>
    <mergeCell ref="A16:C16"/>
    <mergeCell ref="A9:C9"/>
    <mergeCell ref="A10:C10"/>
    <mergeCell ref="A11:C11"/>
    <mergeCell ref="A17:C17"/>
    <mergeCell ref="A19:C19"/>
    <mergeCell ref="A14:C14"/>
    <mergeCell ref="A15:C15"/>
    <mergeCell ref="A21:C21"/>
    <mergeCell ref="A26:C26"/>
    <mergeCell ref="A35:C35"/>
    <mergeCell ref="A23:C23"/>
    <mergeCell ref="A22:C22"/>
    <mergeCell ref="A33:C33"/>
    <mergeCell ref="A34:C34"/>
    <mergeCell ref="A29:C29"/>
    <mergeCell ref="A30:C30"/>
    <mergeCell ref="A31:C31"/>
    <mergeCell ref="A32:C32"/>
    <mergeCell ref="A18:C18"/>
    <mergeCell ref="A20:C20"/>
    <mergeCell ref="A24:C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zoomScale="130" zoomScaleNormal="130" workbookViewId="0">
      <pane xSplit="1" ySplit="9" topLeftCell="B10" activePane="bottomRight" state="frozen"/>
      <selection pane="topRight" activeCell="B1" sqref="B1"/>
      <selection pane="bottomLeft" activeCell="A10" sqref="A10"/>
      <selection pane="bottomRight" activeCell="G20" sqref="G20"/>
    </sheetView>
  </sheetViews>
  <sheetFormatPr defaultColWidth="9.140625" defaultRowHeight="15.75" x14ac:dyDescent="0.25"/>
  <cols>
    <col min="1" max="1" width="55.7109375" style="1" customWidth="1"/>
    <col min="2" max="2" width="26.140625" style="1" customWidth="1"/>
    <col min="3" max="3" width="19.28515625" style="1" hidden="1" customWidth="1"/>
    <col min="4" max="4" width="14.7109375" style="1" customWidth="1"/>
    <col min="5" max="5" width="15.7109375" style="1" hidden="1" customWidth="1"/>
    <col min="6" max="6" width="10.42578125" style="1" customWidth="1"/>
    <col min="7" max="7" width="15.42578125" style="1" customWidth="1"/>
    <col min="8" max="16384" width="9.140625" style="1"/>
  </cols>
  <sheetData>
    <row r="1" spans="1:11" x14ac:dyDescent="0.25">
      <c r="A1" s="97" t="s">
        <v>18</v>
      </c>
      <c r="B1" s="98"/>
      <c r="C1" s="98"/>
      <c r="D1" s="98"/>
      <c r="E1" s="60" t="s">
        <v>57</v>
      </c>
      <c r="F1" s="60"/>
      <c r="G1" s="72">
        <v>3201</v>
      </c>
    </row>
    <row r="2" spans="1:11" ht="16.899999999999999" customHeight="1" x14ac:dyDescent="0.25">
      <c r="A2" s="97" t="s">
        <v>56</v>
      </c>
      <c r="B2" s="98"/>
      <c r="C2" s="98"/>
      <c r="D2" s="98"/>
      <c r="E2" s="60"/>
      <c r="F2" s="60"/>
      <c r="G2" s="60"/>
    </row>
    <row r="3" spans="1:11" ht="16.5" x14ac:dyDescent="0.3">
      <c r="A3" s="28" t="s">
        <v>0</v>
      </c>
      <c r="B3" s="2" t="s">
        <v>64</v>
      </c>
      <c r="C3" s="29"/>
      <c r="D3" s="116" t="s">
        <v>32</v>
      </c>
      <c r="E3" s="120" t="s">
        <v>29</v>
      </c>
      <c r="F3" s="121"/>
      <c r="G3" s="122"/>
      <c r="H3" s="114"/>
      <c r="I3" s="114"/>
      <c r="J3" s="114"/>
      <c r="K3" s="114"/>
    </row>
    <row r="4" spans="1:11" ht="16.5" x14ac:dyDescent="0.3">
      <c r="A4" s="30" t="s">
        <v>38</v>
      </c>
      <c r="B4" s="2" t="s">
        <v>65</v>
      </c>
      <c r="C4" s="31"/>
      <c r="D4" s="117"/>
      <c r="E4" s="123"/>
      <c r="F4" s="124"/>
      <c r="G4" s="125"/>
    </row>
    <row r="5" spans="1:11" ht="16.5" x14ac:dyDescent="0.3">
      <c r="A5" s="30" t="s">
        <v>1</v>
      </c>
      <c r="B5" s="3" t="s">
        <v>66</v>
      </c>
      <c r="C5" s="32"/>
      <c r="D5" s="118" t="s">
        <v>74</v>
      </c>
      <c r="E5" s="123"/>
      <c r="F5" s="124"/>
      <c r="G5" s="125"/>
    </row>
    <row r="6" spans="1:11" ht="16.5" x14ac:dyDescent="0.3">
      <c r="A6" s="30" t="s">
        <v>15</v>
      </c>
      <c r="B6" s="6" t="s">
        <v>67</v>
      </c>
      <c r="C6" s="32"/>
      <c r="D6" s="119"/>
      <c r="E6" s="123"/>
      <c r="F6" s="124"/>
      <c r="G6" s="125"/>
    </row>
    <row r="7" spans="1:11" ht="16.5" x14ac:dyDescent="0.3">
      <c r="A7" s="30" t="s">
        <v>33</v>
      </c>
      <c r="B7" s="31">
        <v>102030</v>
      </c>
      <c r="C7" s="31"/>
      <c r="D7" s="119"/>
      <c r="E7" s="126"/>
      <c r="F7" s="127"/>
      <c r="G7" s="128"/>
    </row>
    <row r="8" spans="1:11" x14ac:dyDescent="0.25">
      <c r="A8" s="33"/>
      <c r="B8" s="33" t="s">
        <v>2</v>
      </c>
      <c r="C8" s="49" t="s">
        <v>3</v>
      </c>
      <c r="D8" s="63" t="s">
        <v>4</v>
      </c>
      <c r="E8" s="33" t="s">
        <v>5</v>
      </c>
      <c r="F8" s="34" t="s">
        <v>6</v>
      </c>
      <c r="G8" s="63" t="s">
        <v>51</v>
      </c>
      <c r="H8" s="115"/>
      <c r="I8" s="115"/>
    </row>
    <row r="9" spans="1:11" x14ac:dyDescent="0.25">
      <c r="A9" s="48" t="s">
        <v>7</v>
      </c>
      <c r="B9" s="35" t="s">
        <v>8</v>
      </c>
      <c r="C9" s="50" t="s">
        <v>9</v>
      </c>
      <c r="D9" s="64" t="s">
        <v>9</v>
      </c>
      <c r="E9" s="35" t="s">
        <v>9</v>
      </c>
      <c r="F9" s="36" t="s">
        <v>9</v>
      </c>
      <c r="G9" s="64"/>
      <c r="H9" s="115"/>
      <c r="I9" s="115"/>
    </row>
    <row r="10" spans="1:11" x14ac:dyDescent="0.25">
      <c r="A10" s="44" t="s">
        <v>30</v>
      </c>
      <c r="B10" s="55"/>
      <c r="C10" s="56"/>
      <c r="D10" s="68"/>
      <c r="E10" s="69"/>
      <c r="F10" s="57"/>
      <c r="G10" s="59"/>
    </row>
    <row r="11" spans="1:11" ht="15.75" customHeight="1" x14ac:dyDescent="0.25">
      <c r="A11" s="71" t="s">
        <v>69</v>
      </c>
      <c r="B11" s="39">
        <f>'BlueSpirit Budget'!D10</f>
        <v>30000</v>
      </c>
      <c r="C11" s="40">
        <v>10000</v>
      </c>
      <c r="D11" s="62">
        <f>C11</f>
        <v>10000</v>
      </c>
      <c r="E11" s="70">
        <f>D11</f>
        <v>10000</v>
      </c>
      <c r="F11" s="37">
        <f>E11</f>
        <v>10000</v>
      </c>
      <c r="G11" s="62">
        <f>B11-F11</f>
        <v>20000</v>
      </c>
    </row>
    <row r="12" spans="1:11" ht="15.75" customHeight="1" x14ac:dyDescent="0.25">
      <c r="A12" s="71" t="s">
        <v>68</v>
      </c>
      <c r="B12" s="39">
        <f>'BlueSpirit Budget'!D11</f>
        <v>15000</v>
      </c>
      <c r="C12" s="40">
        <v>5000</v>
      </c>
      <c r="D12" s="62">
        <f>C12</f>
        <v>5000</v>
      </c>
      <c r="E12" s="70">
        <f t="shared" ref="E12:F16" si="0">D12</f>
        <v>5000</v>
      </c>
      <c r="F12" s="37">
        <f t="shared" si="0"/>
        <v>5000</v>
      </c>
      <c r="G12" s="62">
        <f>B12-F12</f>
        <v>10000</v>
      </c>
    </row>
    <row r="13" spans="1:11" ht="15.75" customHeight="1" x14ac:dyDescent="0.25">
      <c r="A13" s="71" t="s">
        <v>70</v>
      </c>
      <c r="B13" s="39">
        <f>'BlueSpirit Budget'!D12</f>
        <v>33000</v>
      </c>
      <c r="C13" s="40">
        <v>5000</v>
      </c>
      <c r="D13" s="62">
        <f>C13</f>
        <v>5000</v>
      </c>
      <c r="E13" s="70">
        <f t="shared" si="0"/>
        <v>5000</v>
      </c>
      <c r="F13" s="37">
        <f t="shared" si="0"/>
        <v>5000</v>
      </c>
      <c r="G13" s="62">
        <f>B13-F13</f>
        <v>28000</v>
      </c>
    </row>
    <row r="14" spans="1:11" ht="15.75" customHeight="1" x14ac:dyDescent="0.25">
      <c r="A14" s="71" t="s">
        <v>71</v>
      </c>
      <c r="B14" s="39">
        <f>'BlueSpirit Budget'!D13</f>
        <v>12000</v>
      </c>
      <c r="C14" s="40">
        <v>1500</v>
      </c>
      <c r="D14" s="62">
        <f>C14</f>
        <v>1500</v>
      </c>
      <c r="E14" s="70">
        <f t="shared" si="0"/>
        <v>1500</v>
      </c>
      <c r="F14" s="37">
        <f t="shared" si="0"/>
        <v>1500</v>
      </c>
      <c r="G14" s="62">
        <f>B14-F14</f>
        <v>10500</v>
      </c>
    </row>
    <row r="15" spans="1:11" ht="15.6" customHeight="1" x14ac:dyDescent="0.25">
      <c r="A15" s="71" t="s">
        <v>72</v>
      </c>
      <c r="B15" s="39">
        <f>'BlueSpirit Budget'!D14</f>
        <v>26250</v>
      </c>
      <c r="C15" s="40">
        <v>2200</v>
      </c>
      <c r="D15" s="62">
        <f>C15</f>
        <v>2200</v>
      </c>
      <c r="E15" s="70">
        <f t="shared" si="0"/>
        <v>2200</v>
      </c>
      <c r="F15" s="37">
        <f t="shared" si="0"/>
        <v>2200</v>
      </c>
      <c r="G15" s="62">
        <f>B15-F15</f>
        <v>24050</v>
      </c>
    </row>
    <row r="16" spans="1:11" ht="15.6" customHeight="1" x14ac:dyDescent="0.25">
      <c r="A16" s="71" t="s">
        <v>73</v>
      </c>
      <c r="B16" s="39">
        <f>'BlueSpirit Budget'!D15</f>
        <v>11250</v>
      </c>
      <c r="C16" s="40">
        <v>1000</v>
      </c>
      <c r="D16" s="62">
        <f>C16</f>
        <v>1000</v>
      </c>
      <c r="E16" s="70">
        <f t="shared" si="0"/>
        <v>1000</v>
      </c>
      <c r="F16" s="37">
        <f>SUM(E16:E16)</f>
        <v>1000</v>
      </c>
      <c r="G16" s="62">
        <f>B16-F16</f>
        <v>10250</v>
      </c>
    </row>
    <row r="17" spans="1:7" x14ac:dyDescent="0.25">
      <c r="A17" s="41" t="s">
        <v>49</v>
      </c>
      <c r="B17" s="42">
        <f>SUM(B11:B16)</f>
        <v>127500</v>
      </c>
      <c r="C17" s="43">
        <f t="shared" ref="C17:E17" si="1">SUM(C10:C16)</f>
        <v>24700</v>
      </c>
      <c r="D17" s="65">
        <f t="shared" si="1"/>
        <v>24700</v>
      </c>
      <c r="E17" s="42">
        <f t="shared" si="1"/>
        <v>24700</v>
      </c>
      <c r="F17" s="42">
        <f>SUM(E17:E17)</f>
        <v>24700</v>
      </c>
      <c r="G17" s="65">
        <f>+B17-E17</f>
        <v>102800</v>
      </c>
    </row>
    <row r="18" spans="1:7" ht="29.45" customHeight="1" x14ac:dyDescent="0.25">
      <c r="A18" s="44" t="s">
        <v>31</v>
      </c>
      <c r="B18" s="58"/>
      <c r="C18" s="58"/>
      <c r="D18" s="66"/>
      <c r="E18" s="58"/>
      <c r="F18" s="57"/>
      <c r="G18" s="66"/>
    </row>
    <row r="19" spans="1:7" x14ac:dyDescent="0.25">
      <c r="A19" s="45" t="s">
        <v>42</v>
      </c>
      <c r="B19" s="39">
        <f>'BlueSpirit Budget'!D20</f>
        <v>500</v>
      </c>
      <c r="C19" s="40">
        <v>50</v>
      </c>
      <c r="D19" s="62">
        <f>SUM(C19:C19)</f>
        <v>50</v>
      </c>
      <c r="E19" s="39">
        <f>D19</f>
        <v>50</v>
      </c>
      <c r="F19" s="37">
        <f>SUM(E19:E19)</f>
        <v>50</v>
      </c>
      <c r="G19" s="62">
        <f>+B19-E19</f>
        <v>450</v>
      </c>
    </row>
    <row r="20" spans="1:7" x14ac:dyDescent="0.25">
      <c r="A20" s="45" t="s">
        <v>43</v>
      </c>
      <c r="B20" s="39">
        <f>'BlueSpirit Budget'!D21</f>
        <v>500</v>
      </c>
      <c r="C20" s="40">
        <v>20</v>
      </c>
      <c r="D20" s="62">
        <f>SUM(C20:C20)</f>
        <v>20</v>
      </c>
      <c r="E20" s="39">
        <f>D20</f>
        <v>20</v>
      </c>
      <c r="F20" s="37">
        <f>SUM(E20:E20)</f>
        <v>20</v>
      </c>
      <c r="G20" s="62">
        <f>+B20-E20</f>
        <v>480</v>
      </c>
    </row>
    <row r="21" spans="1:7" ht="29.45" customHeight="1" x14ac:dyDescent="0.25">
      <c r="A21" s="44" t="s">
        <v>39</v>
      </c>
      <c r="B21" s="58"/>
      <c r="C21" s="58"/>
      <c r="D21" s="66"/>
      <c r="E21" s="58"/>
      <c r="F21" s="57"/>
      <c r="G21" s="66"/>
    </row>
    <row r="22" spans="1:7" x14ac:dyDescent="0.25">
      <c r="A22" s="45" t="s">
        <v>59</v>
      </c>
      <c r="B22" s="39">
        <f>'BlueSpirit Budget'!D23</f>
        <v>2500</v>
      </c>
      <c r="C22" s="40">
        <v>2500</v>
      </c>
      <c r="D22" s="62">
        <f>C22</f>
        <v>2500</v>
      </c>
      <c r="E22" s="39">
        <f>D22</f>
        <v>2500</v>
      </c>
      <c r="F22" s="37">
        <f>SUM(E22:E22)</f>
        <v>2500</v>
      </c>
      <c r="G22" s="62">
        <f>+B22-E22</f>
        <v>0</v>
      </c>
    </row>
    <row r="23" spans="1:7" x14ac:dyDescent="0.25">
      <c r="A23" s="45"/>
      <c r="B23" s="39"/>
      <c r="C23" s="40"/>
      <c r="D23" s="62"/>
      <c r="E23" s="39"/>
      <c r="F23" s="37"/>
      <c r="G23" s="62"/>
    </row>
    <row r="24" spans="1:7" ht="25.15" customHeight="1" x14ac:dyDescent="0.25">
      <c r="A24" s="46" t="s">
        <v>10</v>
      </c>
      <c r="B24" s="58"/>
      <c r="C24" s="58"/>
      <c r="D24" s="66"/>
      <c r="E24" s="58"/>
      <c r="F24" s="57"/>
      <c r="G24" s="66"/>
    </row>
    <row r="25" spans="1:7" x14ac:dyDescent="0.25">
      <c r="A25" s="45" t="s">
        <v>41</v>
      </c>
      <c r="B25" s="39">
        <f>'BlueSpirit Budget'!D25</f>
        <v>108</v>
      </c>
      <c r="C25" s="39">
        <v>50</v>
      </c>
      <c r="D25" s="62">
        <f>SUM(C25:C25)</f>
        <v>50</v>
      </c>
      <c r="E25" s="39">
        <f>D25</f>
        <v>50</v>
      </c>
      <c r="F25" s="37">
        <f>SUM(E25:E25)</f>
        <v>50</v>
      </c>
      <c r="G25" s="62">
        <f>+B25-E25</f>
        <v>58</v>
      </c>
    </row>
    <row r="26" spans="1:7" x14ac:dyDescent="0.25">
      <c r="A26" s="45" t="s">
        <v>45</v>
      </c>
      <c r="B26" s="39">
        <f>'BlueSpirit Budget'!D26</f>
        <v>0</v>
      </c>
      <c r="C26" s="39">
        <v>0</v>
      </c>
      <c r="D26" s="62">
        <f>SUM(C26:C26)</f>
        <v>0</v>
      </c>
      <c r="E26" s="39">
        <v>0</v>
      </c>
      <c r="F26" s="37">
        <f>SUM(E26:E26)</f>
        <v>0</v>
      </c>
      <c r="G26" s="62">
        <f>+B26-E26</f>
        <v>0</v>
      </c>
    </row>
    <row r="27" spans="1:7" ht="26.45" customHeight="1" x14ac:dyDescent="0.25">
      <c r="A27" s="44" t="s">
        <v>11</v>
      </c>
      <c r="B27" s="58"/>
      <c r="C27" s="58"/>
      <c r="D27" s="66"/>
      <c r="E27" s="58"/>
      <c r="F27" s="57"/>
      <c r="G27" s="66"/>
    </row>
    <row r="28" spans="1:7" ht="17.45" customHeight="1" x14ac:dyDescent="0.25">
      <c r="A28" s="38" t="s">
        <v>12</v>
      </c>
      <c r="B28" s="39">
        <f>'BlueSpirit Budget'!D28</f>
        <v>150</v>
      </c>
      <c r="C28" s="40">
        <v>10</v>
      </c>
      <c r="D28" s="62">
        <v>10</v>
      </c>
      <c r="E28" s="39">
        <f>D28</f>
        <v>10</v>
      </c>
      <c r="F28" s="37">
        <f>SUM(E28:E28)</f>
        <v>10</v>
      </c>
      <c r="G28" s="62">
        <f>+B28-E28</f>
        <v>140</v>
      </c>
    </row>
    <row r="29" spans="1:7" ht="17.45" customHeight="1" x14ac:dyDescent="0.25">
      <c r="A29" s="38"/>
      <c r="B29" s="39">
        <f>'BlueSpirit Budget'!D29</f>
        <v>1000</v>
      </c>
      <c r="C29" s="40">
        <v>50</v>
      </c>
      <c r="D29" s="62">
        <v>50</v>
      </c>
      <c r="E29" s="39">
        <f t="shared" ref="E29:E30" si="2">D29</f>
        <v>50</v>
      </c>
      <c r="F29" s="37">
        <f t="shared" ref="F29:F32" si="3">SUM(E29:E29)</f>
        <v>50</v>
      </c>
      <c r="G29" s="62">
        <f>+B29-E29</f>
        <v>950</v>
      </c>
    </row>
    <row r="30" spans="1:7" ht="17.45" customHeight="1" x14ac:dyDescent="0.25">
      <c r="A30" s="38"/>
      <c r="B30" s="39">
        <f>'BlueSpirit Budget'!D30</f>
        <v>250</v>
      </c>
      <c r="C30" s="40">
        <v>10</v>
      </c>
      <c r="D30" s="62">
        <v>10</v>
      </c>
      <c r="E30" s="39">
        <f t="shared" si="2"/>
        <v>10</v>
      </c>
      <c r="F30" s="37">
        <f t="shared" si="3"/>
        <v>10</v>
      </c>
      <c r="G30" s="62">
        <f>+B30-E30</f>
        <v>240</v>
      </c>
    </row>
    <row r="31" spans="1:7" ht="17.45" customHeight="1" x14ac:dyDescent="0.25">
      <c r="A31" s="38"/>
      <c r="B31" s="39">
        <f>'BlueSpirit Budget'!D31</f>
        <v>0</v>
      </c>
      <c r="C31" s="40">
        <v>0</v>
      </c>
      <c r="D31" s="62">
        <f>SUM(C31:C31)</f>
        <v>0</v>
      </c>
      <c r="E31" s="39">
        <v>0</v>
      </c>
      <c r="F31" s="37">
        <f t="shared" si="3"/>
        <v>0</v>
      </c>
      <c r="G31" s="62">
        <f>+B31-E31</f>
        <v>0</v>
      </c>
    </row>
    <row r="32" spans="1:7" ht="17.45" customHeight="1" x14ac:dyDescent="0.25">
      <c r="A32" s="38"/>
      <c r="B32" s="39">
        <f>'BlueSpirit Budget'!D32</f>
        <v>0</v>
      </c>
      <c r="C32" s="40">
        <v>0</v>
      </c>
      <c r="D32" s="62">
        <f>SUM(C32:C32)</f>
        <v>0</v>
      </c>
      <c r="E32" s="39">
        <v>0</v>
      </c>
      <c r="F32" s="37">
        <f t="shared" si="3"/>
        <v>0</v>
      </c>
      <c r="G32" s="62">
        <f>+B32-E32</f>
        <v>0</v>
      </c>
    </row>
    <row r="33" spans="1:7" ht="22.15" customHeight="1" x14ac:dyDescent="0.25">
      <c r="A33" s="41" t="s">
        <v>50</v>
      </c>
      <c r="B33" s="42">
        <f>SUM(B18:B32)</f>
        <v>5008</v>
      </c>
      <c r="C33" s="42">
        <f t="shared" ref="C33:G33" si="4">SUM(C18:C32)</f>
        <v>2690</v>
      </c>
      <c r="D33" s="42">
        <f t="shared" si="4"/>
        <v>2690</v>
      </c>
      <c r="E33" s="42">
        <f t="shared" si="4"/>
        <v>2690</v>
      </c>
      <c r="F33" s="42">
        <f t="shared" si="4"/>
        <v>2690</v>
      </c>
      <c r="G33" s="42">
        <f t="shared" si="4"/>
        <v>2318</v>
      </c>
    </row>
    <row r="34" spans="1:7" ht="22.15" customHeight="1" x14ac:dyDescent="0.25">
      <c r="A34" s="42" t="s">
        <v>46</v>
      </c>
      <c r="B34" s="42"/>
      <c r="C34" s="42"/>
      <c r="D34" s="65"/>
      <c r="E34" s="42"/>
      <c r="F34" s="42"/>
      <c r="G34" s="65">
        <f>+B34-E34</f>
        <v>0</v>
      </c>
    </row>
    <row r="35" spans="1:7" x14ac:dyDescent="0.25">
      <c r="A35" s="47" t="s">
        <v>13</v>
      </c>
      <c r="B35" s="61">
        <f>SUM(B17+B33+B34)</f>
        <v>132508</v>
      </c>
      <c r="C35" s="61">
        <f>SUM(C17+C33+C34)</f>
        <v>27390</v>
      </c>
      <c r="D35" s="67">
        <f>SUM(D17+D33+D34)</f>
        <v>27390</v>
      </c>
      <c r="E35" s="61">
        <f>SUM(E17+E33+E34)</f>
        <v>27390</v>
      </c>
      <c r="F35" s="61">
        <f>SUM(F17+F33+F34)</f>
        <v>27390</v>
      </c>
      <c r="G35" s="67">
        <f>+B35-E35</f>
        <v>105118</v>
      </c>
    </row>
    <row r="36" spans="1:7" x14ac:dyDescent="0.25">
      <c r="A36" s="12"/>
    </row>
    <row r="37" spans="1:7" ht="22.9" customHeight="1" x14ac:dyDescent="0.25">
      <c r="A37" s="112" t="s">
        <v>75</v>
      </c>
      <c r="B37" s="112"/>
      <c r="C37" s="112"/>
      <c r="D37" s="112"/>
      <c r="E37" s="112"/>
      <c r="F37" s="112"/>
      <c r="G37" s="73"/>
    </row>
    <row r="38" spans="1:7" ht="4.9000000000000004" customHeight="1" x14ac:dyDescent="0.25">
      <c r="A38" s="15"/>
      <c r="B38" s="15"/>
      <c r="C38" s="15"/>
      <c r="D38" s="15"/>
      <c r="E38" s="13"/>
      <c r="F38" s="13"/>
      <c r="G38" s="13"/>
    </row>
    <row r="39" spans="1:7" x14ac:dyDescent="0.25">
      <c r="A39" s="16" t="s">
        <v>19</v>
      </c>
      <c r="B39" s="15"/>
      <c r="C39" s="15"/>
      <c r="D39" s="15"/>
      <c r="E39" s="13"/>
      <c r="F39" s="13"/>
      <c r="G39" s="13"/>
    </row>
    <row r="40" spans="1:7" ht="35.450000000000003" customHeight="1" x14ac:dyDescent="0.25">
      <c r="A40" s="113" t="s">
        <v>47</v>
      </c>
      <c r="B40" s="113"/>
      <c r="C40" s="113"/>
      <c r="D40" s="113"/>
      <c r="E40" s="113"/>
      <c r="F40" s="113"/>
      <c r="G40" s="113"/>
    </row>
    <row r="41" spans="1:7" x14ac:dyDescent="0.25">
      <c r="A41" s="15"/>
      <c r="B41" s="15"/>
      <c r="C41" s="15"/>
      <c r="D41" s="15"/>
      <c r="E41" s="13"/>
      <c r="F41" s="13"/>
      <c r="G41" s="13"/>
    </row>
    <row r="42" spans="1:7" x14ac:dyDescent="0.25">
      <c r="A42" s="17"/>
      <c r="B42" s="27" t="s">
        <v>20</v>
      </c>
      <c r="C42" s="19"/>
      <c r="D42" s="20"/>
      <c r="E42" s="13"/>
      <c r="F42" s="13"/>
      <c r="G42" s="13"/>
    </row>
    <row r="43" spans="1:7" x14ac:dyDescent="0.25">
      <c r="A43" s="25"/>
      <c r="B43" s="26" t="s">
        <v>28</v>
      </c>
      <c r="C43" s="21"/>
      <c r="D43" s="20"/>
    </row>
    <row r="44" spans="1:7" x14ac:dyDescent="0.25">
      <c r="A44" s="17"/>
      <c r="B44" s="27" t="s">
        <v>21</v>
      </c>
      <c r="C44" s="21"/>
      <c r="D44" s="20"/>
    </row>
    <row r="45" spans="1:7" x14ac:dyDescent="0.25">
      <c r="A45" s="17"/>
      <c r="B45" s="18"/>
      <c r="C45" s="22"/>
      <c r="D45" s="20"/>
    </row>
    <row r="46" spans="1:7" x14ac:dyDescent="0.25">
      <c r="A46" s="22" t="s">
        <v>22</v>
      </c>
      <c r="B46" s="22"/>
      <c r="C46" s="22"/>
      <c r="D46" s="22"/>
    </row>
    <row r="47" spans="1:7" x14ac:dyDescent="0.25">
      <c r="A47" s="23" t="s">
        <v>23</v>
      </c>
      <c r="B47" s="17" t="s">
        <v>54</v>
      </c>
      <c r="C47" s="17"/>
      <c r="D47" s="17"/>
    </row>
    <row r="48" spans="1:7" x14ac:dyDescent="0.25">
      <c r="A48" s="23" t="s">
        <v>24</v>
      </c>
      <c r="B48" s="17" t="s">
        <v>55</v>
      </c>
      <c r="C48" s="17"/>
      <c r="D48" s="17"/>
    </row>
    <row r="49" spans="1:7" x14ac:dyDescent="0.25">
      <c r="A49" s="17" t="s">
        <v>25</v>
      </c>
      <c r="B49" s="24"/>
      <c r="C49" s="24"/>
      <c r="D49" s="24"/>
    </row>
    <row r="50" spans="1:7" x14ac:dyDescent="0.25">
      <c r="A50" s="17"/>
      <c r="B50" s="17"/>
      <c r="C50" s="17"/>
      <c r="D50" s="17"/>
    </row>
    <row r="51" spans="1:7" x14ac:dyDescent="0.25">
      <c r="A51" s="111" t="s">
        <v>26</v>
      </c>
      <c r="B51" s="111"/>
      <c r="C51" s="111"/>
      <c r="E51" s="99" t="s">
        <v>27</v>
      </c>
      <c r="F51" s="100"/>
      <c r="G51" s="101"/>
    </row>
    <row r="52" spans="1:7" x14ac:dyDescent="0.25">
      <c r="A52" s="111"/>
      <c r="B52" s="111"/>
      <c r="C52" s="111"/>
      <c r="E52" s="102"/>
      <c r="F52" s="103"/>
      <c r="G52" s="104"/>
    </row>
    <row r="53" spans="1:7" x14ac:dyDescent="0.25">
      <c r="A53" s="111"/>
      <c r="B53" s="111"/>
      <c r="C53" s="111"/>
      <c r="E53" s="102"/>
      <c r="F53" s="103"/>
      <c r="G53" s="104"/>
    </row>
    <row r="54" spans="1:7" x14ac:dyDescent="0.25">
      <c r="A54" s="111"/>
      <c r="B54" s="111"/>
      <c r="C54" s="111"/>
      <c r="E54" s="105"/>
      <c r="F54" s="106"/>
      <c r="G54" s="107"/>
    </row>
    <row r="55" spans="1:7" x14ac:dyDescent="0.25">
      <c r="A55" s="17"/>
      <c r="B55" s="17"/>
      <c r="C55" s="17"/>
      <c r="E55" s="108"/>
      <c r="F55" s="109"/>
      <c r="G55" s="110"/>
    </row>
  </sheetData>
  <mergeCells count="12">
    <mergeCell ref="H3:K3"/>
    <mergeCell ref="H8:I9"/>
    <mergeCell ref="D3:D4"/>
    <mergeCell ref="D5:D7"/>
    <mergeCell ref="E3:G7"/>
    <mergeCell ref="A1:D1"/>
    <mergeCell ref="A2:D2"/>
    <mergeCell ref="E51:G54"/>
    <mergeCell ref="E55:G55"/>
    <mergeCell ref="A51:C54"/>
    <mergeCell ref="A37:F37"/>
    <mergeCell ref="A40:G40"/>
  </mergeCells>
  <pageMargins left="0.75" right="0.75" top="1" bottom="1" header="0.5" footer="0.5"/>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5"/>
  <sheetViews>
    <sheetView zoomScale="130" zoomScaleNormal="130" workbookViewId="0">
      <pane xSplit="1" ySplit="9" topLeftCell="B10" activePane="bottomRight" state="frozen"/>
      <selection pane="topRight" activeCell="B1" sqref="B1"/>
      <selection pane="bottomLeft" activeCell="A10" sqref="A10"/>
      <selection pane="bottomRight" activeCell="A40" sqref="A40:G40"/>
    </sheetView>
  </sheetViews>
  <sheetFormatPr defaultColWidth="9.140625" defaultRowHeight="15.75" x14ac:dyDescent="0.25"/>
  <cols>
    <col min="1" max="1" width="55.7109375" style="1" customWidth="1"/>
    <col min="2" max="2" width="26.140625" style="1" customWidth="1"/>
    <col min="3" max="3" width="11.140625" style="1" customWidth="1"/>
    <col min="4" max="4" width="14.7109375" style="1" customWidth="1"/>
    <col min="5" max="5" width="15.7109375" style="1" bestFit="1" customWidth="1"/>
    <col min="6" max="6" width="10.42578125" style="1" customWidth="1"/>
    <col min="7" max="7" width="15.42578125" style="1" customWidth="1"/>
    <col min="8" max="16384" width="9.140625" style="1"/>
  </cols>
  <sheetData>
    <row r="1" spans="1:11" x14ac:dyDescent="0.25">
      <c r="A1" s="97" t="s">
        <v>18</v>
      </c>
      <c r="B1" s="98"/>
      <c r="C1" s="98"/>
      <c r="D1" s="98"/>
      <c r="E1" s="60" t="s">
        <v>57</v>
      </c>
      <c r="F1" s="60"/>
      <c r="G1" s="72">
        <v>3202</v>
      </c>
    </row>
    <row r="2" spans="1:11" ht="16.899999999999999" customHeight="1" x14ac:dyDescent="0.25">
      <c r="A2" s="97" t="s">
        <v>56</v>
      </c>
      <c r="B2" s="98"/>
      <c r="C2" s="98"/>
      <c r="D2" s="98"/>
      <c r="E2" s="60"/>
      <c r="F2" s="60"/>
      <c r="G2" s="60"/>
    </row>
    <row r="3" spans="1:11" ht="16.5" x14ac:dyDescent="0.3">
      <c r="A3" s="28" t="s">
        <v>0</v>
      </c>
      <c r="B3" s="2" t="s">
        <v>64</v>
      </c>
      <c r="C3" s="29"/>
      <c r="D3" s="116" t="s">
        <v>32</v>
      </c>
      <c r="E3" s="120" t="s">
        <v>29</v>
      </c>
      <c r="F3" s="121"/>
      <c r="G3" s="122"/>
      <c r="H3" s="114"/>
      <c r="I3" s="114"/>
      <c r="J3" s="114"/>
      <c r="K3" s="114"/>
    </row>
    <row r="4" spans="1:11" ht="16.5" x14ac:dyDescent="0.3">
      <c r="A4" s="30" t="s">
        <v>38</v>
      </c>
      <c r="B4" s="2" t="s">
        <v>65</v>
      </c>
      <c r="C4" s="31"/>
      <c r="D4" s="117"/>
      <c r="E4" s="123"/>
      <c r="F4" s="124"/>
      <c r="G4" s="125"/>
    </row>
    <row r="5" spans="1:11" ht="16.5" x14ac:dyDescent="0.3">
      <c r="A5" s="30" t="s">
        <v>1</v>
      </c>
      <c r="B5" s="3" t="s">
        <v>66</v>
      </c>
      <c r="C5" s="32"/>
      <c r="D5" s="118" t="s">
        <v>76</v>
      </c>
      <c r="E5" s="123"/>
      <c r="F5" s="124"/>
      <c r="G5" s="125"/>
    </row>
    <row r="6" spans="1:11" ht="16.5" x14ac:dyDescent="0.3">
      <c r="A6" s="30" t="s">
        <v>15</v>
      </c>
      <c r="B6" s="6" t="s">
        <v>67</v>
      </c>
      <c r="C6" s="32"/>
      <c r="D6" s="119"/>
      <c r="E6" s="123"/>
      <c r="F6" s="124"/>
      <c r="G6" s="125"/>
    </row>
    <row r="7" spans="1:11" ht="16.5" x14ac:dyDescent="0.3">
      <c r="A7" s="30" t="s">
        <v>33</v>
      </c>
      <c r="B7" s="31">
        <v>102030</v>
      </c>
      <c r="C7" s="31"/>
      <c r="D7" s="119"/>
      <c r="E7" s="126"/>
      <c r="F7" s="127"/>
      <c r="G7" s="128"/>
    </row>
    <row r="8" spans="1:11" x14ac:dyDescent="0.25">
      <c r="A8" s="33"/>
      <c r="B8" s="33" t="s">
        <v>2</v>
      </c>
      <c r="C8" s="49" t="s">
        <v>3</v>
      </c>
      <c r="D8" s="63" t="s">
        <v>4</v>
      </c>
      <c r="E8" s="33" t="s">
        <v>5</v>
      </c>
      <c r="F8" s="34" t="s">
        <v>6</v>
      </c>
      <c r="G8" s="63" t="s">
        <v>51</v>
      </c>
      <c r="H8" s="115"/>
      <c r="I8" s="115"/>
    </row>
    <row r="9" spans="1:11" x14ac:dyDescent="0.25">
      <c r="A9" s="48" t="s">
        <v>7</v>
      </c>
      <c r="B9" s="35" t="s">
        <v>8</v>
      </c>
      <c r="C9" s="50" t="s">
        <v>9</v>
      </c>
      <c r="D9" s="64" t="s">
        <v>9</v>
      </c>
      <c r="E9" s="35" t="s">
        <v>9</v>
      </c>
      <c r="F9" s="36" t="s">
        <v>9</v>
      </c>
      <c r="G9" s="64"/>
      <c r="H9" s="115"/>
      <c r="I9" s="115"/>
    </row>
    <row r="10" spans="1:11" x14ac:dyDescent="0.25">
      <c r="A10" s="44" t="s">
        <v>30</v>
      </c>
      <c r="B10" s="55"/>
      <c r="C10" s="56"/>
      <c r="D10" s="68"/>
      <c r="E10" s="69"/>
      <c r="F10" s="57"/>
      <c r="G10" s="59"/>
    </row>
    <row r="11" spans="1:11" ht="15.75" customHeight="1" x14ac:dyDescent="0.25">
      <c r="A11" s="71" t="s">
        <v>69</v>
      </c>
      <c r="B11" s="39">
        <f>'BlueSpirit Budget'!D10</f>
        <v>30000</v>
      </c>
      <c r="C11" s="40">
        <v>5000</v>
      </c>
      <c r="D11" s="62">
        <f>C11</f>
        <v>5000</v>
      </c>
      <c r="E11" s="70">
        <f>D11+'Jan 2022 Reimb.Invoice'!E11</f>
        <v>15000</v>
      </c>
      <c r="F11" s="37">
        <f>E11</f>
        <v>15000</v>
      </c>
      <c r="G11" s="62">
        <f>B11-F11</f>
        <v>15000</v>
      </c>
    </row>
    <row r="12" spans="1:11" ht="15.75" customHeight="1" x14ac:dyDescent="0.25">
      <c r="A12" s="71" t="s">
        <v>68</v>
      </c>
      <c r="B12" s="39">
        <f>'BlueSpirit Budget'!D11</f>
        <v>15000</v>
      </c>
      <c r="C12" s="40">
        <v>2500</v>
      </c>
      <c r="D12" s="62">
        <f t="shared" ref="D12:D16" si="0">C12</f>
        <v>2500</v>
      </c>
      <c r="E12" s="70">
        <f>D12+'Jan 2022 Reimb.Invoice'!E12</f>
        <v>7500</v>
      </c>
      <c r="F12" s="37">
        <f t="shared" ref="F12:F16" si="1">E12</f>
        <v>7500</v>
      </c>
      <c r="G12" s="62">
        <f t="shared" ref="G12:G16" si="2">B12-F12</f>
        <v>7500</v>
      </c>
    </row>
    <row r="13" spans="1:11" ht="15.75" customHeight="1" x14ac:dyDescent="0.25">
      <c r="A13" s="71" t="s">
        <v>70</v>
      </c>
      <c r="B13" s="39">
        <f>'BlueSpirit Budget'!D12</f>
        <v>33000</v>
      </c>
      <c r="C13" s="40">
        <v>2000</v>
      </c>
      <c r="D13" s="62">
        <f t="shared" si="0"/>
        <v>2000</v>
      </c>
      <c r="E13" s="70">
        <f>D13+'Jan 2022 Reimb.Invoice'!E13</f>
        <v>7000</v>
      </c>
      <c r="F13" s="37">
        <f t="shared" si="1"/>
        <v>7000</v>
      </c>
      <c r="G13" s="62">
        <f t="shared" si="2"/>
        <v>26000</v>
      </c>
    </row>
    <row r="14" spans="1:11" ht="15.75" customHeight="1" x14ac:dyDescent="0.25">
      <c r="A14" s="71" t="s">
        <v>71</v>
      </c>
      <c r="B14" s="39">
        <f>'BlueSpirit Budget'!D13</f>
        <v>12000</v>
      </c>
      <c r="C14" s="40">
        <v>700</v>
      </c>
      <c r="D14" s="62">
        <f t="shared" si="0"/>
        <v>700</v>
      </c>
      <c r="E14" s="70">
        <f>D14+'Jan 2022 Reimb.Invoice'!E14</f>
        <v>2200</v>
      </c>
      <c r="F14" s="37">
        <f t="shared" si="1"/>
        <v>2200</v>
      </c>
      <c r="G14" s="62">
        <f t="shared" si="2"/>
        <v>9800</v>
      </c>
    </row>
    <row r="15" spans="1:11" ht="15.6" customHeight="1" x14ac:dyDescent="0.25">
      <c r="A15" s="71" t="s">
        <v>72</v>
      </c>
      <c r="B15" s="39">
        <f>'BlueSpirit Budget'!D14</f>
        <v>26250</v>
      </c>
      <c r="C15" s="40">
        <v>740</v>
      </c>
      <c r="D15" s="62">
        <f t="shared" si="0"/>
        <v>740</v>
      </c>
      <c r="E15" s="70">
        <f>D15+'Jan 2022 Reimb.Invoice'!E15</f>
        <v>2940</v>
      </c>
      <c r="F15" s="37">
        <f t="shared" si="1"/>
        <v>2940</v>
      </c>
      <c r="G15" s="62">
        <f t="shared" si="2"/>
        <v>23310</v>
      </c>
    </row>
    <row r="16" spans="1:11" ht="15.6" customHeight="1" x14ac:dyDescent="0.25">
      <c r="A16" s="71" t="s">
        <v>73</v>
      </c>
      <c r="B16" s="39">
        <f>'BlueSpirit Budget'!D15</f>
        <v>11250</v>
      </c>
      <c r="C16" s="40">
        <v>320</v>
      </c>
      <c r="D16" s="62">
        <f t="shared" si="0"/>
        <v>320</v>
      </c>
      <c r="E16" s="70">
        <f>D16+'Jan 2022 Reimb.Invoice'!E16</f>
        <v>1320</v>
      </c>
      <c r="F16" s="37">
        <f t="shared" si="1"/>
        <v>1320</v>
      </c>
      <c r="G16" s="62">
        <f t="shared" si="2"/>
        <v>9930</v>
      </c>
    </row>
    <row r="17" spans="1:7" x14ac:dyDescent="0.25">
      <c r="A17" s="41" t="s">
        <v>49</v>
      </c>
      <c r="B17" s="42">
        <f>SUM(B11:B16)</f>
        <v>127500</v>
      </c>
      <c r="C17" s="42">
        <f t="shared" ref="C17:G17" si="3">SUM(C11:C16)</f>
        <v>11260</v>
      </c>
      <c r="D17" s="42">
        <f t="shared" si="3"/>
        <v>11260</v>
      </c>
      <c r="E17" s="42">
        <f t="shared" si="3"/>
        <v>35960</v>
      </c>
      <c r="F17" s="42">
        <f t="shared" si="3"/>
        <v>35960</v>
      </c>
      <c r="G17" s="42">
        <f t="shared" si="3"/>
        <v>91540</v>
      </c>
    </row>
    <row r="18" spans="1:7" ht="29.45" customHeight="1" x14ac:dyDescent="0.25">
      <c r="A18" s="44" t="s">
        <v>31</v>
      </c>
      <c r="B18" s="58"/>
      <c r="C18" s="58"/>
      <c r="D18" s="66"/>
      <c r="E18" s="58"/>
      <c r="F18" s="57"/>
      <c r="G18" s="66"/>
    </row>
    <row r="19" spans="1:7" x14ac:dyDescent="0.25">
      <c r="A19" s="45" t="s">
        <v>42</v>
      </c>
      <c r="B19" s="39">
        <f>'BlueSpirit Budget'!D20</f>
        <v>500</v>
      </c>
      <c r="C19" s="40">
        <v>50</v>
      </c>
      <c r="D19" s="62">
        <f>SUM(C19:C19)</f>
        <v>50</v>
      </c>
      <c r="E19" s="39">
        <f>D19+'Jan 2022 Reimb.Invoice'!E19</f>
        <v>100</v>
      </c>
      <c r="F19" s="37">
        <f>SUM(E19:E19)</f>
        <v>100</v>
      </c>
      <c r="G19" s="62">
        <f>+B19-E19</f>
        <v>400</v>
      </c>
    </row>
    <row r="20" spans="1:7" x14ac:dyDescent="0.25">
      <c r="A20" s="45" t="s">
        <v>43</v>
      </c>
      <c r="B20" s="39">
        <f>'BlueSpirit Budget'!D21</f>
        <v>500</v>
      </c>
      <c r="C20" s="40">
        <v>20</v>
      </c>
      <c r="D20" s="62">
        <f>SUM(C20:C20)</f>
        <v>20</v>
      </c>
      <c r="E20" s="39">
        <f>D20+'Jan 2022 Reimb.Invoice'!E20</f>
        <v>40</v>
      </c>
      <c r="F20" s="37">
        <f>SUM(E20:E20)</f>
        <v>40</v>
      </c>
      <c r="G20" s="62">
        <f>+B20-E20</f>
        <v>460</v>
      </c>
    </row>
    <row r="21" spans="1:7" ht="29.45" customHeight="1" x14ac:dyDescent="0.25">
      <c r="A21" s="44" t="s">
        <v>39</v>
      </c>
      <c r="B21" s="58"/>
      <c r="C21" s="58"/>
      <c r="D21" s="66"/>
      <c r="E21" s="58"/>
      <c r="F21" s="57"/>
      <c r="G21" s="66"/>
    </row>
    <row r="22" spans="1:7" x14ac:dyDescent="0.25">
      <c r="A22" s="45" t="s">
        <v>59</v>
      </c>
      <c r="B22" s="39">
        <f>'BlueSpirit Budget'!D23</f>
        <v>2500</v>
      </c>
      <c r="C22" s="40">
        <v>0</v>
      </c>
      <c r="D22" s="62">
        <f>C22</f>
        <v>0</v>
      </c>
      <c r="E22" s="39">
        <f>'Jan 2022 Reimb.Invoice'!E22</f>
        <v>2500</v>
      </c>
      <c r="F22" s="37">
        <f>SUM(E22:E22)</f>
        <v>2500</v>
      </c>
      <c r="G22" s="62">
        <f>+B22-E22</f>
        <v>0</v>
      </c>
    </row>
    <row r="23" spans="1:7" x14ac:dyDescent="0.25">
      <c r="A23" s="45"/>
      <c r="B23" s="39"/>
      <c r="C23" s="40"/>
      <c r="D23" s="62"/>
      <c r="E23" s="39"/>
      <c r="F23" s="37"/>
      <c r="G23" s="62"/>
    </row>
    <row r="24" spans="1:7" ht="25.15" customHeight="1" x14ac:dyDescent="0.25">
      <c r="A24" s="46" t="s">
        <v>10</v>
      </c>
      <c r="B24" s="58"/>
      <c r="C24" s="58"/>
      <c r="D24" s="66"/>
      <c r="E24" s="58"/>
      <c r="F24" s="57"/>
      <c r="G24" s="66"/>
    </row>
    <row r="25" spans="1:7" x14ac:dyDescent="0.25">
      <c r="A25" s="45" t="s">
        <v>41</v>
      </c>
      <c r="B25" s="39">
        <f>'BlueSpirit Budget'!D25</f>
        <v>108</v>
      </c>
      <c r="C25" s="39">
        <v>0</v>
      </c>
      <c r="D25" s="62">
        <f>SUM(C25:C25)</f>
        <v>0</v>
      </c>
      <c r="E25" s="39">
        <f>D25+'Jan 2022 Reimb.Invoice'!E25</f>
        <v>50</v>
      </c>
      <c r="F25" s="37">
        <f>SUM(E25:E25)</f>
        <v>50</v>
      </c>
      <c r="G25" s="62">
        <f>+B25-E25</f>
        <v>58</v>
      </c>
    </row>
    <row r="26" spans="1:7" x14ac:dyDescent="0.25">
      <c r="A26" s="45" t="s">
        <v>45</v>
      </c>
      <c r="B26" s="39">
        <f>'BlueSpirit Budget'!D26</f>
        <v>0</v>
      </c>
      <c r="C26" s="39">
        <v>0</v>
      </c>
      <c r="D26" s="62">
        <f>SUM(C26:C26)</f>
        <v>0</v>
      </c>
      <c r="E26" s="39">
        <v>0</v>
      </c>
      <c r="F26" s="37">
        <f>SUM(E26:E26)</f>
        <v>0</v>
      </c>
      <c r="G26" s="62">
        <f>+B26-E26</f>
        <v>0</v>
      </c>
    </row>
    <row r="27" spans="1:7" ht="26.45" customHeight="1" x14ac:dyDescent="0.25">
      <c r="A27" s="44" t="s">
        <v>11</v>
      </c>
      <c r="B27" s="58"/>
      <c r="C27" s="58"/>
      <c r="D27" s="66"/>
      <c r="E27" s="58"/>
      <c r="F27" s="57"/>
      <c r="G27" s="66"/>
    </row>
    <row r="28" spans="1:7" ht="17.45" customHeight="1" x14ac:dyDescent="0.25">
      <c r="A28" s="38" t="s">
        <v>12</v>
      </c>
      <c r="B28" s="39">
        <f>'BlueSpirit Budget'!D28</f>
        <v>150</v>
      </c>
      <c r="C28" s="40">
        <v>20</v>
      </c>
      <c r="D28" s="62">
        <f>C28</f>
        <v>20</v>
      </c>
      <c r="E28" s="39">
        <f>D28+'Jan 2022 Reimb.Invoice'!E28</f>
        <v>30</v>
      </c>
      <c r="F28" s="37">
        <f>SUM(E28:E28)</f>
        <v>30</v>
      </c>
      <c r="G28" s="62">
        <f>+B28-E28</f>
        <v>120</v>
      </c>
    </row>
    <row r="29" spans="1:7" ht="17.45" customHeight="1" x14ac:dyDescent="0.25">
      <c r="A29" s="38"/>
      <c r="B29" s="39">
        <f>'BlueSpirit Budget'!D29</f>
        <v>1000</v>
      </c>
      <c r="C29" s="40">
        <v>30</v>
      </c>
      <c r="D29" s="62">
        <f t="shared" ref="D29:D30" si="4">C29</f>
        <v>30</v>
      </c>
      <c r="E29" s="39">
        <f>D29+'Jan 2022 Reimb.Invoice'!E29</f>
        <v>80</v>
      </c>
      <c r="F29" s="37">
        <f t="shared" ref="F29:F32" si="5">SUM(E29:E29)</f>
        <v>80</v>
      </c>
      <c r="G29" s="62">
        <f t="shared" ref="G29:G32" si="6">+B29-E29</f>
        <v>920</v>
      </c>
    </row>
    <row r="30" spans="1:7" ht="17.45" customHeight="1" x14ac:dyDescent="0.25">
      <c r="A30" s="38"/>
      <c r="B30" s="39">
        <f>'BlueSpirit Budget'!D30</f>
        <v>250</v>
      </c>
      <c r="C30" s="40">
        <v>40</v>
      </c>
      <c r="D30" s="62">
        <f t="shared" si="4"/>
        <v>40</v>
      </c>
      <c r="E30" s="39">
        <f>D30+'Jan 2022 Reimb.Invoice'!E30</f>
        <v>50</v>
      </c>
      <c r="F30" s="37">
        <f t="shared" si="5"/>
        <v>50</v>
      </c>
      <c r="G30" s="62">
        <f t="shared" si="6"/>
        <v>200</v>
      </c>
    </row>
    <row r="31" spans="1:7" ht="17.45" customHeight="1" x14ac:dyDescent="0.25">
      <c r="A31" s="38"/>
      <c r="B31" s="39">
        <f>'BlueSpirit Budget'!D31</f>
        <v>0</v>
      </c>
      <c r="C31" s="40">
        <v>0</v>
      </c>
      <c r="D31" s="62">
        <f t="shared" ref="D31:D32" si="7">SUM(C31:C31)</f>
        <v>0</v>
      </c>
      <c r="E31" s="39">
        <v>0</v>
      </c>
      <c r="F31" s="37">
        <f t="shared" si="5"/>
        <v>0</v>
      </c>
      <c r="G31" s="62">
        <f t="shared" si="6"/>
        <v>0</v>
      </c>
    </row>
    <row r="32" spans="1:7" ht="17.45" customHeight="1" x14ac:dyDescent="0.25">
      <c r="A32" s="38"/>
      <c r="B32" s="39">
        <f>'BlueSpirit Budget'!D32</f>
        <v>0</v>
      </c>
      <c r="C32" s="40">
        <v>0</v>
      </c>
      <c r="D32" s="62">
        <f t="shared" si="7"/>
        <v>0</v>
      </c>
      <c r="E32" s="39">
        <v>0</v>
      </c>
      <c r="F32" s="37">
        <f t="shared" si="5"/>
        <v>0</v>
      </c>
      <c r="G32" s="62">
        <f t="shared" si="6"/>
        <v>0</v>
      </c>
    </row>
    <row r="33" spans="1:7" ht="22.15" customHeight="1" x14ac:dyDescent="0.25">
      <c r="A33" s="41" t="s">
        <v>50</v>
      </c>
      <c r="B33" s="42">
        <f>SUM(B18:B32)</f>
        <v>5008</v>
      </c>
      <c r="C33" s="42">
        <f t="shared" ref="C33:G33" si="8">SUM(C18:C32)</f>
        <v>160</v>
      </c>
      <c r="D33" s="42">
        <f t="shared" si="8"/>
        <v>160</v>
      </c>
      <c r="E33" s="42">
        <f t="shared" si="8"/>
        <v>2850</v>
      </c>
      <c r="F33" s="42">
        <f t="shared" si="8"/>
        <v>2850</v>
      </c>
      <c r="G33" s="42">
        <f t="shared" si="8"/>
        <v>2158</v>
      </c>
    </row>
    <row r="34" spans="1:7" ht="22.15" customHeight="1" x14ac:dyDescent="0.25">
      <c r="A34" s="42" t="s">
        <v>46</v>
      </c>
      <c r="B34" s="42"/>
      <c r="C34" s="42"/>
      <c r="D34" s="65"/>
      <c r="E34" s="42"/>
      <c r="F34" s="42"/>
      <c r="G34" s="65">
        <f>+B34-E34</f>
        <v>0</v>
      </c>
    </row>
    <row r="35" spans="1:7" x14ac:dyDescent="0.25">
      <c r="A35" s="47" t="s">
        <v>13</v>
      </c>
      <c r="B35" s="61">
        <f>SUM(B17+B33+B34)</f>
        <v>132508</v>
      </c>
      <c r="C35" s="61">
        <f>SUM(C17+C33+C34)</f>
        <v>11420</v>
      </c>
      <c r="D35" s="67">
        <f>SUM(D17+D33+D34)</f>
        <v>11420</v>
      </c>
      <c r="E35" s="61">
        <f>SUM(E17+E33+E34)</f>
        <v>38810</v>
      </c>
      <c r="F35" s="61">
        <f>SUM(F17+F33+F34)</f>
        <v>38810</v>
      </c>
      <c r="G35" s="67">
        <f>+B35-E35</f>
        <v>93698</v>
      </c>
    </row>
    <row r="36" spans="1:7" x14ac:dyDescent="0.25">
      <c r="A36" s="12"/>
    </row>
    <row r="37" spans="1:7" ht="22.9" customHeight="1" x14ac:dyDescent="0.25">
      <c r="A37" s="112" t="s">
        <v>75</v>
      </c>
      <c r="B37" s="112"/>
      <c r="C37" s="112"/>
      <c r="D37" s="112"/>
      <c r="E37" s="112"/>
      <c r="F37" s="112"/>
      <c r="G37" s="73"/>
    </row>
    <row r="38" spans="1:7" ht="4.9000000000000004" customHeight="1" x14ac:dyDescent="0.25">
      <c r="A38" s="15"/>
      <c r="B38" s="15"/>
      <c r="C38" s="15"/>
      <c r="D38" s="15"/>
      <c r="E38" s="13"/>
      <c r="F38" s="13"/>
      <c r="G38" s="13"/>
    </row>
    <row r="39" spans="1:7" x14ac:dyDescent="0.25">
      <c r="A39" s="16" t="s">
        <v>19</v>
      </c>
      <c r="B39" s="15"/>
      <c r="C39" s="15"/>
      <c r="D39" s="15"/>
      <c r="E39" s="13"/>
      <c r="F39" s="13"/>
      <c r="G39" s="13"/>
    </row>
    <row r="40" spans="1:7" ht="35.450000000000003" customHeight="1" x14ac:dyDescent="0.25">
      <c r="A40" s="113" t="s">
        <v>47</v>
      </c>
      <c r="B40" s="113"/>
      <c r="C40" s="113"/>
      <c r="D40" s="113"/>
      <c r="E40" s="113"/>
      <c r="F40" s="113"/>
      <c r="G40" s="113"/>
    </row>
    <row r="41" spans="1:7" x14ac:dyDescent="0.25">
      <c r="A41" s="15"/>
      <c r="B41" s="15"/>
      <c r="C41" s="15"/>
      <c r="D41" s="15"/>
      <c r="E41" s="13"/>
      <c r="F41" s="13"/>
      <c r="G41" s="13"/>
    </row>
    <row r="42" spans="1:7" x14ac:dyDescent="0.25">
      <c r="A42" s="17"/>
      <c r="B42" s="27" t="s">
        <v>20</v>
      </c>
      <c r="C42" s="19"/>
      <c r="D42" s="20"/>
      <c r="E42" s="13"/>
      <c r="F42" s="13"/>
      <c r="G42" s="13"/>
    </row>
    <row r="43" spans="1:7" x14ac:dyDescent="0.25">
      <c r="A43" s="25"/>
      <c r="B43" s="26" t="s">
        <v>28</v>
      </c>
      <c r="C43" s="21"/>
      <c r="D43" s="20"/>
    </row>
    <row r="44" spans="1:7" x14ac:dyDescent="0.25">
      <c r="A44" s="17"/>
      <c r="B44" s="27" t="s">
        <v>21</v>
      </c>
      <c r="C44" s="21"/>
      <c r="D44" s="20"/>
    </row>
    <row r="45" spans="1:7" x14ac:dyDescent="0.25">
      <c r="A45" s="17"/>
      <c r="B45" s="18"/>
      <c r="C45" s="22"/>
      <c r="D45" s="20"/>
    </row>
    <row r="46" spans="1:7" x14ac:dyDescent="0.25">
      <c r="A46" s="22" t="s">
        <v>22</v>
      </c>
      <c r="B46" s="22"/>
      <c r="C46" s="22"/>
      <c r="D46" s="22"/>
    </row>
    <row r="47" spans="1:7" x14ac:dyDescent="0.25">
      <c r="A47" s="23" t="s">
        <v>23</v>
      </c>
      <c r="B47" s="17" t="s">
        <v>54</v>
      </c>
      <c r="C47" s="17"/>
      <c r="D47" s="17"/>
    </row>
    <row r="48" spans="1:7" x14ac:dyDescent="0.25">
      <c r="A48" s="23" t="s">
        <v>24</v>
      </c>
      <c r="B48" s="17" t="s">
        <v>55</v>
      </c>
      <c r="C48" s="17"/>
      <c r="D48" s="17"/>
    </row>
    <row r="49" spans="1:7" x14ac:dyDescent="0.25">
      <c r="A49" s="17" t="s">
        <v>25</v>
      </c>
      <c r="B49" s="24"/>
      <c r="C49" s="24"/>
      <c r="D49" s="24"/>
    </row>
    <row r="50" spans="1:7" x14ac:dyDescent="0.25">
      <c r="A50" s="17"/>
      <c r="B50" s="17"/>
      <c r="C50" s="17"/>
      <c r="D50" s="17"/>
    </row>
    <row r="51" spans="1:7" x14ac:dyDescent="0.25">
      <c r="A51" s="111" t="s">
        <v>26</v>
      </c>
      <c r="B51" s="111"/>
      <c r="C51" s="111"/>
      <c r="E51" s="99" t="s">
        <v>27</v>
      </c>
      <c r="F51" s="100"/>
      <c r="G51" s="101"/>
    </row>
    <row r="52" spans="1:7" x14ac:dyDescent="0.25">
      <c r="A52" s="111"/>
      <c r="B52" s="111"/>
      <c r="C52" s="111"/>
      <c r="E52" s="102"/>
      <c r="F52" s="103"/>
      <c r="G52" s="104"/>
    </row>
    <row r="53" spans="1:7" x14ac:dyDescent="0.25">
      <c r="A53" s="111"/>
      <c r="B53" s="111"/>
      <c r="C53" s="111"/>
      <c r="E53" s="102"/>
      <c r="F53" s="103"/>
      <c r="G53" s="104"/>
    </row>
    <row r="54" spans="1:7" x14ac:dyDescent="0.25">
      <c r="A54" s="111"/>
      <c r="B54" s="111"/>
      <c r="C54" s="111"/>
      <c r="E54" s="105"/>
      <c r="F54" s="106"/>
      <c r="G54" s="107"/>
    </row>
    <row r="55" spans="1:7" x14ac:dyDescent="0.25">
      <c r="A55" s="17"/>
      <c r="B55" s="17"/>
      <c r="C55" s="17"/>
      <c r="E55" s="108"/>
      <c r="F55" s="109"/>
      <c r="G55" s="110"/>
    </row>
  </sheetData>
  <mergeCells count="12">
    <mergeCell ref="H3:K3"/>
    <mergeCell ref="D5:D7"/>
    <mergeCell ref="E55:G55"/>
    <mergeCell ref="A1:D1"/>
    <mergeCell ref="A2:D2"/>
    <mergeCell ref="D3:D4"/>
    <mergeCell ref="E3:G7"/>
    <mergeCell ref="H8:I9"/>
    <mergeCell ref="A37:F37"/>
    <mergeCell ref="A40:G40"/>
    <mergeCell ref="A51:C54"/>
    <mergeCell ref="E51:G54"/>
  </mergeCells>
  <pageMargins left="0.75" right="0.75" top="1" bottom="1" header="0.5" footer="0.5"/>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B3" sqref="B3:F3"/>
    </sheetView>
  </sheetViews>
  <sheetFormatPr defaultRowHeight="15" x14ac:dyDescent="0.25"/>
  <cols>
    <col min="1" max="1" width="20.5703125" customWidth="1"/>
    <col min="2" max="2" width="20.85546875" customWidth="1"/>
    <col min="3" max="3" width="18" customWidth="1"/>
    <col min="4" max="5" width="15.7109375" customWidth="1"/>
    <col min="6" max="6" width="16.85546875" customWidth="1"/>
  </cols>
  <sheetData>
    <row r="1" spans="1:6" ht="22.9" customHeight="1" x14ac:dyDescent="0.35">
      <c r="A1" s="129" t="s">
        <v>60</v>
      </c>
      <c r="B1" s="129"/>
      <c r="C1" s="129"/>
      <c r="D1" s="129"/>
      <c r="E1" s="129"/>
      <c r="F1" s="129"/>
    </row>
    <row r="2" spans="1:6" x14ac:dyDescent="0.25">
      <c r="A2" s="51"/>
      <c r="B2" s="51"/>
      <c r="C2" s="17"/>
      <c r="D2" s="17"/>
      <c r="E2" s="17"/>
      <c r="F2" s="17"/>
    </row>
    <row r="3" spans="1:6" ht="148.5" customHeight="1" x14ac:dyDescent="0.25">
      <c r="A3" s="52" t="s">
        <v>34</v>
      </c>
      <c r="B3" s="130" t="s">
        <v>61</v>
      </c>
      <c r="C3" s="130"/>
      <c r="D3" s="130"/>
      <c r="E3" s="130"/>
      <c r="F3" s="130"/>
    </row>
    <row r="4" spans="1:6" ht="33" customHeight="1" x14ac:dyDescent="0.25">
      <c r="A4" s="52" t="s">
        <v>35</v>
      </c>
      <c r="B4" s="131" t="s">
        <v>52</v>
      </c>
      <c r="C4" s="131"/>
      <c r="D4" s="131"/>
      <c r="E4" s="131"/>
      <c r="F4" s="131"/>
    </row>
    <row r="5" spans="1:6" ht="144" customHeight="1" x14ac:dyDescent="0.25">
      <c r="A5" s="53" t="s">
        <v>36</v>
      </c>
      <c r="B5" s="130" t="s">
        <v>62</v>
      </c>
      <c r="C5" s="130"/>
      <c r="D5" s="130"/>
      <c r="E5" s="130"/>
      <c r="F5" s="130"/>
    </row>
    <row r="6" spans="1:6" ht="113.25" customHeight="1" x14ac:dyDescent="0.25">
      <c r="A6" s="52" t="s">
        <v>37</v>
      </c>
      <c r="B6" s="130" t="s">
        <v>58</v>
      </c>
      <c r="C6" s="130"/>
      <c r="D6" s="130"/>
      <c r="E6" s="130"/>
      <c r="F6" s="130"/>
    </row>
  </sheetData>
  <mergeCells count="5">
    <mergeCell ref="A1:F1"/>
    <mergeCell ref="B3:F3"/>
    <mergeCell ref="B4:F4"/>
    <mergeCell ref="B5:F5"/>
    <mergeCell ref="B6:F6"/>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BlueSpirit Budget</vt:lpstr>
      <vt:lpstr>Jan 2022 Reimb.Invoice</vt:lpstr>
      <vt:lpstr>Feb 2022 Reimb.Invoice </vt:lpstr>
      <vt:lpstr>Instructions</vt:lpstr>
    </vt:vector>
  </TitlesOfParts>
  <Company>Clackamas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svandyke</dc:creator>
  <cp:lastModifiedBy>Olson, Sherry</cp:lastModifiedBy>
  <cp:lastPrinted>2022-03-01T15:51:38Z</cp:lastPrinted>
  <dcterms:created xsi:type="dcterms:W3CDTF">2016-07-12T13:42:05Z</dcterms:created>
  <dcterms:modified xsi:type="dcterms:W3CDTF">2022-10-27T18:44:05Z</dcterms:modified>
</cp:coreProperties>
</file>